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386058E9-07DB-4382-A2DE-7FEB183F803C}" xr6:coauthVersionLast="46" xr6:coauthVersionMax="46" xr10:uidLastSave="{00000000-0000-0000-0000-000000000000}"/>
  <bookViews>
    <workbookView xWindow="-108" yWindow="-108" windowWidth="23256" windowHeight="12576" tabRatio="932" firstSheet="4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9" i="48" l="1"/>
  <c r="E30" i="48"/>
  <c r="E27" i="48"/>
  <c r="E23" i="48"/>
  <c r="E21" i="48"/>
  <c r="D49" i="47"/>
  <c r="E30" i="47"/>
  <c r="E27" i="47"/>
  <c r="E23" i="47"/>
  <c r="E21" i="47"/>
  <c r="D49" i="46"/>
  <c r="E30" i="46"/>
  <c r="E27" i="46"/>
  <c r="E23" i="46"/>
  <c r="E21" i="46"/>
  <c r="D49" i="45"/>
  <c r="E30" i="45"/>
  <c r="E27" i="45"/>
  <c r="E23" i="45"/>
  <c r="E21" i="45"/>
  <c r="E20" i="48" l="1"/>
  <c r="F28" i="48"/>
  <c r="E20" i="47"/>
  <c r="F25" i="47" s="1"/>
  <c r="E20" i="46"/>
  <c r="F31" i="46" s="1"/>
  <c r="E20" i="45"/>
  <c r="F31" i="45" s="1"/>
  <c r="D49" i="44"/>
  <c r="E30" i="44"/>
  <c r="E27" i="44"/>
  <c r="E23" i="44"/>
  <c r="E21" i="44"/>
  <c r="F31" i="48" l="1"/>
  <c r="F32" i="48"/>
  <c r="F25" i="48"/>
  <c r="F35" i="48"/>
  <c r="F34" i="48" s="1"/>
  <c r="F33" i="48" s="1"/>
  <c r="F29" i="48"/>
  <c r="F27" i="48" s="1"/>
  <c r="F26" i="48" s="1"/>
  <c r="F24" i="48"/>
  <c r="F23" i="48" s="1"/>
  <c r="F22" i="48"/>
  <c r="F21" i="48" s="1"/>
  <c r="F22" i="47"/>
  <c r="F21" i="47" s="1"/>
  <c r="F35" i="47"/>
  <c r="F34" i="47" s="1"/>
  <c r="F33" i="47" s="1"/>
  <c r="F31" i="47"/>
  <c r="F29" i="47"/>
  <c r="F32" i="47"/>
  <c r="F28" i="47"/>
  <c r="F24" i="47"/>
  <c r="F23" i="47" s="1"/>
  <c r="F28" i="46"/>
  <c r="F32" i="46"/>
  <c r="F30" i="46" s="1"/>
  <c r="F22" i="46"/>
  <c r="F21" i="46" s="1"/>
  <c r="F35" i="46"/>
  <c r="F34" i="46" s="1"/>
  <c r="F33" i="46" s="1"/>
  <c r="F29" i="46"/>
  <c r="F24" i="46"/>
  <c r="F25" i="46"/>
  <c r="F28" i="45"/>
  <c r="F24" i="45"/>
  <c r="F29" i="45"/>
  <c r="F22" i="45"/>
  <c r="F21" i="45" s="1"/>
  <c r="F25" i="45"/>
  <c r="F35" i="45"/>
  <c r="F34" i="45" s="1"/>
  <c r="F33" i="45" s="1"/>
  <c r="F32" i="45"/>
  <c r="F30" i="45" s="1"/>
  <c r="E20" i="44"/>
  <c r="F35" i="44" s="1"/>
  <c r="F34" i="44" s="1"/>
  <c r="F33" i="44" s="1"/>
  <c r="D49" i="43"/>
  <c r="E30" i="43"/>
  <c r="E27" i="43"/>
  <c r="E23" i="43"/>
  <c r="E21" i="43"/>
  <c r="F30" i="48" l="1"/>
  <c r="F20" i="48" s="1"/>
  <c r="F30" i="47"/>
  <c r="F27" i="47"/>
  <c r="F26" i="47" s="1"/>
  <c r="F27" i="46"/>
  <c r="F26" i="46" s="1"/>
  <c r="F23" i="46"/>
  <c r="F27" i="45"/>
  <c r="F26" i="45" s="1"/>
  <c r="F23" i="45"/>
  <c r="F31" i="44"/>
  <c r="F24" i="44"/>
  <c r="F22" i="44"/>
  <c r="F21" i="44" s="1"/>
  <c r="F32" i="44"/>
  <c r="F29" i="44"/>
  <c r="F25" i="44"/>
  <c r="F28" i="44"/>
  <c r="E20" i="43"/>
  <c r="F29" i="43" s="1"/>
  <c r="D49" i="42"/>
  <c r="E30" i="42"/>
  <c r="E27" i="42"/>
  <c r="E23" i="42"/>
  <c r="E21" i="42"/>
  <c r="F20" i="47" l="1"/>
  <c r="F20" i="46"/>
  <c r="F20" i="45"/>
  <c r="F27" i="44"/>
  <c r="F26" i="44" s="1"/>
  <c r="F30" i="44"/>
  <c r="F23" i="44"/>
  <c r="F24" i="43"/>
  <c r="F25" i="43"/>
  <c r="F32" i="43"/>
  <c r="F28" i="43"/>
  <c r="F27" i="43" s="1"/>
  <c r="F26" i="43" s="1"/>
  <c r="F35" i="43"/>
  <c r="F34" i="43" s="1"/>
  <c r="F33" i="43" s="1"/>
  <c r="F31" i="43"/>
  <c r="F22" i="43"/>
  <c r="F21" i="43" s="1"/>
  <c r="E20" i="42"/>
  <c r="F28" i="42" s="1"/>
  <c r="D49" i="41"/>
  <c r="E30" i="41"/>
  <c r="E27" i="41"/>
  <c r="E23" i="41"/>
  <c r="E21" i="41"/>
  <c r="F20" i="44" l="1"/>
  <c r="F30" i="43"/>
  <c r="F23" i="43"/>
  <c r="F20" i="43" s="1"/>
  <c r="F31" i="42"/>
  <c r="F35" i="42"/>
  <c r="F34" i="42" s="1"/>
  <c r="F33" i="42" s="1"/>
  <c r="F24" i="42"/>
  <c r="F32" i="42"/>
  <c r="F29" i="42"/>
  <c r="F27" i="42" s="1"/>
  <c r="F26" i="42" s="1"/>
  <c r="F25" i="42"/>
  <c r="F22" i="42"/>
  <c r="F21" i="42" s="1"/>
  <c r="E20" i="41"/>
  <c r="F22" i="41" s="1"/>
  <c r="F21" i="41" s="1"/>
  <c r="D49" i="40"/>
  <c r="E30" i="40"/>
  <c r="E27" i="40"/>
  <c r="E23" i="40"/>
  <c r="E21" i="40"/>
  <c r="F30" i="42" l="1"/>
  <c r="F23" i="42"/>
  <c r="F28" i="41"/>
  <c r="F29" i="41"/>
  <c r="F24" i="41"/>
  <c r="F25" i="41"/>
  <c r="F31" i="41"/>
  <c r="F32" i="41"/>
  <c r="F35" i="41"/>
  <c r="F34" i="41" s="1"/>
  <c r="F33" i="41" s="1"/>
  <c r="E20" i="40"/>
  <c r="F25" i="40" s="1"/>
  <c r="D49" i="39"/>
  <c r="E30" i="39"/>
  <c r="E27" i="39"/>
  <c r="E23" i="39"/>
  <c r="E21" i="39"/>
  <c r="F20" i="42" l="1"/>
  <c r="F30" i="41"/>
  <c r="F27" i="41"/>
  <c r="F26" i="41" s="1"/>
  <c r="F23" i="41"/>
  <c r="F22" i="40"/>
  <c r="F21" i="40" s="1"/>
  <c r="F29" i="40"/>
  <c r="F35" i="40"/>
  <c r="F34" i="40" s="1"/>
  <c r="F33" i="40" s="1"/>
  <c r="F31" i="40"/>
  <c r="F32" i="40"/>
  <c r="F28" i="40"/>
  <c r="F24" i="40"/>
  <c r="F23" i="40" s="1"/>
  <c r="E20" i="39"/>
  <c r="F35" i="39" s="1"/>
  <c r="F34" i="39" s="1"/>
  <c r="F33" i="39" s="1"/>
  <c r="D49" i="38"/>
  <c r="E30" i="38"/>
  <c r="E27" i="38"/>
  <c r="E23" i="38"/>
  <c r="E21" i="38"/>
  <c r="F20" i="41" l="1"/>
  <c r="F27" i="40"/>
  <c r="F30" i="40"/>
  <c r="F29" i="39"/>
  <c r="F28" i="39"/>
  <c r="F25" i="39"/>
  <c r="F24" i="39"/>
  <c r="F22" i="39"/>
  <c r="F21" i="39" s="1"/>
  <c r="F31" i="39"/>
  <c r="F32" i="39"/>
  <c r="E20" i="38"/>
  <c r="F32" i="38" s="1"/>
  <c r="D49" i="37"/>
  <c r="E30" i="37"/>
  <c r="E27" i="37"/>
  <c r="E23" i="37"/>
  <c r="E21" i="37"/>
  <c r="F26" i="40" l="1"/>
  <c r="F20" i="40"/>
  <c r="F30" i="39"/>
  <c r="F23" i="39"/>
  <c r="F27" i="39"/>
  <c r="F26" i="39" s="1"/>
  <c r="F35" i="38"/>
  <c r="F34" i="38" s="1"/>
  <c r="F33" i="38" s="1"/>
  <c r="F24" i="38"/>
  <c r="F31" i="38"/>
  <c r="F30" i="38" s="1"/>
  <c r="F29" i="38"/>
  <c r="F22" i="38"/>
  <c r="F21" i="38" s="1"/>
  <c r="F28" i="38"/>
  <c r="F25" i="38"/>
  <c r="E20" i="37"/>
  <c r="F20" i="39" l="1"/>
  <c r="F27" i="38"/>
  <c r="F26" i="38" s="1"/>
  <c r="F23" i="38"/>
  <c r="F28" i="37"/>
  <c r="F27" i="37" s="1"/>
  <c r="F26" i="37" s="1"/>
  <c r="F24" i="37"/>
  <c r="F22" i="37"/>
  <c r="F21" i="37" s="1"/>
  <c r="F35" i="37"/>
  <c r="F34" i="37" s="1"/>
  <c r="F33" i="37" s="1"/>
  <c r="F31" i="37"/>
  <c r="F29" i="37"/>
  <c r="F25" i="37"/>
  <c r="F32" i="37"/>
  <c r="F20" i="38" l="1"/>
  <c r="F23" i="37"/>
  <c r="F30" i="37"/>
  <c r="F20" i="37" l="1"/>
</calcChain>
</file>

<file path=xl/sharedStrings.xml><?xml version="1.0" encoding="utf-8"?>
<sst xmlns="http://schemas.openxmlformats.org/spreadsheetml/2006/main" count="648" uniqueCount="57">
  <si>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</si>
  <si>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</si>
  <si>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</si>
  <si>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</si>
  <si>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</si>
  <si>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</si>
  <si>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</si>
  <si>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</si>
  <si>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</si>
  <si>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</si>
  <si>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</si>
  <si>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</si>
  <si>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</si>
  <si>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</si>
  <si>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</si>
  <si>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</si>
  <si>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</si>
  <si>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</si>
  <si>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</si>
  <si>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</si>
  <si>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</si>
  <si>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</si>
  <si>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</si>
  <si>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</si>
  <si>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</si>
  <si>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</si>
  <si>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</si>
  <si>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</si>
  <si>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</si>
  <si>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</si>
  <si>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</si>
  <si>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</si>
  <si>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</si>
  <si>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</si>
  <si>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</si>
  <si>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</si>
  <si>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</si>
  <si>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</si>
  <si>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</si>
  <si>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</si>
  <si>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Raiffeisen strategie balancovaná</t>
  </si>
  <si>
    <t>CZ0008475506</t>
  </si>
  <si>
    <t xml:space="preserve">  Státní bezkupónové dluhopisy a ostatní cenné papíry přijímané centrální bankou k refinancování</t>
  </si>
  <si>
    <t xml:space="preserve">    Vydané vládními institucemi</t>
  </si>
  <si>
    <t>ISIN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</si>
  <si>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</si>
  <si>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</si>
  <si>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</si>
  <si>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</si>
  <si>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</si>
  <si>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</si>
  <si>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</si>
  <si>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</si>
  <si>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</si>
  <si>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1.10. - 31.10.2021</t>
  </si>
  <si>
    <t>za období 1.11.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</si>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</sst>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8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0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2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3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36" xfId="1" applyFont="1" applyFill="1" applyBorder="1" applyAlignment="1">
      <alignment horizontal="left" vertical="center" indent="2"/>
    </xf>
    <xf numFmtId="0" fontId="1" fillId="0" borderId="37" xfId="1" applyFont="1" applyBorder="1" applyAlignment="1">
      <alignment vertical="center"/>
    </xf>
    <xf numFmtId="0" fontId="18" fillId="0" borderId="38" xfId="1" applyFont="1" applyFill="1" applyBorder="1" applyAlignment="1" applyProtection="1">
      <alignment horizontal="center" vertical="center" wrapText="1"/>
    </xf>
    <xf numFmtId="3" fontId="4" fillId="0" borderId="39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8" fillId="0" borderId="13" xfId="1" applyFont="1" applyFill="1" applyBorder="1" applyAlignment="1" applyProtection="1">
      <alignment horizontal="center" vertical="center" wrapText="1"/>
    </xf>
    <xf numFmtId="3" fontId="4" fillId="0" borderId="4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2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/>
    <xf numFmtId="4" fontId="4" fillId="0" borderId="40" xfId="1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4" xfId="1" applyFont="1" applyFill="1" applyBorder="1" applyAlignment="1" applyProtection="1">
      <alignment horizontal="center"/>
      <protection hidden="1"/>
    </xf>
    <xf numFmtId="3" fontId="1" fillId="0" borderId="15" xfId="1" applyNumberFormat="1" applyBorder="1" applyAlignment="1">
      <alignment horizontal="right" indent="5"/>
    </xf>
    <xf numFmtId="3" fontId="1" fillId="0" borderId="35" xfId="1" applyNumberFormat="1" applyBorder="1" applyAlignment="1">
      <alignment horizontal="right" indent="5"/>
    </xf>
    <xf numFmtId="0" fontId="19" fillId="0" borderId="19" xfId="1" applyFont="1" applyFill="1" applyBorder="1" applyAlignment="1">
      <alignment horizontal="left" vertical="center" wrapText="1"/>
    </xf>
    <xf numFmtId="0" fontId="0" fillId="0" borderId="20" xfId="0" applyFont="1" applyBorder="1" applyAlignment="1">
      <alignment vertical="center" wrapText="1"/>
    </xf>
    <xf numFmtId="0" fontId="0" fillId="0" borderId="43" xfId="0" applyFont="1" applyBorder="1" applyAlignment="1">
      <alignment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1" xfId="1" applyFont="1" applyFill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4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02B737-52BF-46B0-BC16-E7E5B39C8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950ECC-A7D7-4F35-BC5B-FFB971E72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AB67DC-6C44-4DD3-925C-0BF520D1C2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0DC238-D293-481A-9DA7-84DF577FC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F4714E-1D59-40A7-AD0F-A5441948F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071C3DB-EDAD-4A0C-BA63-DD57346A9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C94BD3-E67F-48B2-BE79-7942BFA1CC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E49B48-48AB-457A-8427-88DAB1A23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5791F7-EA4B-4EE9-9057-5C925E262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2551F61-E3A3-44EF-A2D1-56C2BA0ED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987F16-95C0-4C3C-BA50-41908513D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F7D0C0-4497-46AD-98AA-BA40F9009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9659F-9572-47A6-A065-03ABA8A33F62}">
  <sheetPr>
    <pageSetUpPr fitToPage="1"/>
  </sheetPr>
  <dimension ref="A1:G52"/>
  <sheetViews>
    <sheetView workbookViewId="0">
      <selection activeCell="C11" sqref="C11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44227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1590124</v>
      </c>
      <c r="F20" s="57">
        <f>F23+F27+F30+F35+F21</f>
        <v>100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197500</v>
      </c>
      <c r="F23" s="106">
        <f>F24+F25</f>
        <v>12.420415011659468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197500</v>
      </c>
      <c r="F24" s="106">
        <f>E24/E20*100</f>
        <v>12.420415011659468</v>
      </c>
    </row>
    <row r="25" spans="1:7" hidden="1" x14ac:dyDescent="0.25">
      <c r="A25" s="62" t="s">
        <v>20</v>
      </c>
      <c r="B25" s="63"/>
      <c r="C25" s="63"/>
      <c r="D25" s="60">
        <v>5</v>
      </c>
      <c r="E25" s="61">
        <v>0</v>
      </c>
      <c r="F25" s="106">
        <f>E25/E20*100</f>
        <v>0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26.227514332215598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417050</v>
      </c>
      <c r="F27" s="106">
        <f>F28+F29</f>
        <v>26.227514332215598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183681</v>
      </c>
      <c r="F28" s="106">
        <f>E28/E20*100</f>
        <v>11.55136328990695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233369</v>
      </c>
      <c r="F29" s="106">
        <f>E29/E20*100</f>
        <v>14.67615104230865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937429</v>
      </c>
      <c r="F30" s="106">
        <f>F31+F32</f>
        <v>58.953201133999613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26433</v>
      </c>
      <c r="F31" s="106">
        <f>E31/E20*100</f>
        <v>1.6623231898895936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910996</v>
      </c>
      <c r="F32" s="106">
        <f>E32/E20*100</f>
        <v>57.290877944110022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2.3988695221253185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2.3988695221253185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38145</v>
      </c>
      <c r="F35" s="104">
        <f>E35/E20*100</f>
        <v>2.3988695221253185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45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75894777</v>
      </c>
      <c r="D43" s="84">
        <v>18040304</v>
      </c>
      <c r="E43" s="83">
        <v>86658968</v>
      </c>
      <c r="F43" s="85">
        <v>20554309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44227</v>
      </c>
      <c r="E49" s="31"/>
    </row>
    <row r="50" spans="1:6" ht="13.8" thickBot="1" x14ac:dyDescent="0.3">
      <c r="A50" s="81" t="s">
        <v>41</v>
      </c>
      <c r="B50" s="55">
        <v>1</v>
      </c>
      <c r="C50" s="108">
        <v>1526781805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E2818-8418-4E93-AB14-B0D901151C56}">
  <sheetPr>
    <pageSetUpPr fitToPage="1"/>
  </sheetPr>
  <dimension ref="A1:G52"/>
  <sheetViews>
    <sheetView workbookViewId="0">
      <selection activeCell="G31" sqref="G31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44500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2811920</v>
      </c>
      <c r="F20" s="57">
        <f>F23+F27+F30+F35+F21</f>
        <v>100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227762</v>
      </c>
      <c r="F23" s="106">
        <f>F24+F25</f>
        <v>8.0998748186292637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193022</v>
      </c>
      <c r="F24" s="106">
        <f>E24/E20*100</f>
        <v>6.864420040399442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34740</v>
      </c>
      <c r="F25" s="106">
        <f>E25/E20*100</f>
        <v>1.2354547782298215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31.718541068024695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891900</v>
      </c>
      <c r="F27" s="106">
        <f>F28+F29</f>
        <v>31.718541068024695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394798</v>
      </c>
      <c r="F28" s="106">
        <f>E28/E20*100</f>
        <v>14.040157614725882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497102</v>
      </c>
      <c r="F29" s="106">
        <f>E29/E20*100</f>
        <v>17.678383453298814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1671642</v>
      </c>
      <c r="F30" s="106">
        <f>F31+F32</f>
        <v>59.448419585194458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94688</v>
      </c>
      <c r="F31" s="106">
        <f>E31/E20*100</f>
        <v>3.3673788727986569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1576954</v>
      </c>
      <c r="F32" s="106">
        <f>E32/E20*100</f>
        <v>56.081040712395804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0.73316452815158328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0.73316452815158328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20616</v>
      </c>
      <c r="F35" s="104">
        <f>E35/E20*100</f>
        <v>0.73316452815158328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54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139068609</v>
      </c>
      <c r="D43" s="84">
        <v>21792155</v>
      </c>
      <c r="E43" s="83">
        <v>166101449</v>
      </c>
      <c r="F43" s="85">
        <v>26006132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44500</v>
      </c>
      <c r="E49" s="31"/>
    </row>
    <row r="50" spans="1:6" ht="13.8" thickBot="1" x14ac:dyDescent="0.3">
      <c r="A50" s="81" t="s">
        <v>41</v>
      </c>
      <c r="B50" s="55">
        <v>1</v>
      </c>
      <c r="C50" s="108">
        <v>2744061900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10C91-0716-4432-A5E6-BA62FC65E635}">
  <sheetPr>
    <pageSetUpPr fitToPage="1"/>
  </sheetPr>
  <dimension ref="A1:G52"/>
  <sheetViews>
    <sheetView workbookViewId="0">
      <selection activeCell="D8" sqref="D8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44530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2989236</v>
      </c>
      <c r="F20" s="57">
        <f>F23+F27+F30+F35+F21</f>
        <v>100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240015</v>
      </c>
      <c r="F23" s="106">
        <f>F24+F25</f>
        <v>8.0293091612706391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193895</v>
      </c>
      <c r="F24" s="106">
        <f>E24/E20*100</f>
        <v>6.4864400134348719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46120</v>
      </c>
      <c r="F25" s="106">
        <f>E25/E20*100</f>
        <v>1.5428691478357681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32.696280922617021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977369</v>
      </c>
      <c r="F27" s="106">
        <f>F28+F29</f>
        <v>32.696280922617021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480599</v>
      </c>
      <c r="F28" s="106">
        <f>E28/E20*100</f>
        <v>16.077653286659199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496770</v>
      </c>
      <c r="F29" s="106">
        <f>E29/E20*100</f>
        <v>16.618627635957818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1752298</v>
      </c>
      <c r="F30" s="106">
        <f>F31+F32</f>
        <v>58.620262836390296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99470</v>
      </c>
      <c r="F31" s="106">
        <f>E31/E20*100</f>
        <v>3.327606117415955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1652828</v>
      </c>
      <c r="F32" s="106">
        <f>E32/E20*100</f>
        <v>55.292656718974342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0.65414707972204267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0.65414707972204267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19554</v>
      </c>
      <c r="F35" s="104">
        <f>E35/E20*100</f>
        <v>0.65414707972204267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55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174404607</v>
      </c>
      <c r="D43" s="84">
        <v>34417659</v>
      </c>
      <c r="E43" s="83">
        <v>212185337</v>
      </c>
      <c r="F43" s="85">
        <v>41880779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44530</v>
      </c>
      <c r="E49" s="31"/>
    </row>
    <row r="50" spans="1:6" ht="13.8" thickBot="1" x14ac:dyDescent="0.3">
      <c r="A50" s="81" t="s">
        <v>41</v>
      </c>
      <c r="B50" s="55">
        <v>1</v>
      </c>
      <c r="C50" s="108">
        <v>2902837114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324F4-F322-47E1-9A89-9F6C8C4971B9}">
  <sheetPr>
    <pageSetUpPr fitToPage="1"/>
  </sheetPr>
  <dimension ref="A1:G52"/>
  <sheetViews>
    <sheetView tabSelected="1" workbookViewId="0">
      <selection activeCell="G4" sqref="G4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44561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3155224</v>
      </c>
      <c r="F20" s="57">
        <f>F23+F27+F30+F35+F21</f>
        <v>100</v>
      </c>
    </row>
    <row r="21" spans="1:7" ht="27" customHeight="1" x14ac:dyDescent="0.25">
      <c r="A21" s="110" t="s">
        <v>42</v>
      </c>
      <c r="B21" s="111"/>
      <c r="C21" s="112"/>
      <c r="D21" s="98">
        <v>2</v>
      </c>
      <c r="E21" s="99">
        <f>E22</f>
        <v>576926</v>
      </c>
      <c r="F21" s="106">
        <f>+F22</f>
        <v>18.28478738751987</v>
      </c>
    </row>
    <row r="22" spans="1:7" ht="12.75" customHeight="1" x14ac:dyDescent="0.25">
      <c r="A22" s="110" t="s">
        <v>43</v>
      </c>
      <c r="B22" s="111"/>
      <c r="C22" s="112"/>
      <c r="D22" s="98"/>
      <c r="E22" s="99">
        <v>576926</v>
      </c>
      <c r="F22" s="106">
        <f>E22/E20*100</f>
        <v>18.28478738751987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205874</v>
      </c>
      <c r="F23" s="106">
        <f>F24+F25</f>
        <v>6.5248616263060875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128409</v>
      </c>
      <c r="F24" s="106">
        <f>E24/E20*100</f>
        <v>4.0697269037000225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77465</v>
      </c>
      <c r="F25" s="106">
        <f>E25/E20*100</f>
        <v>2.4551347226060654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15.882327213535394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501123</v>
      </c>
      <c r="F27" s="106">
        <f>F28+F29</f>
        <v>15.882327213535394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11736</v>
      </c>
      <c r="F28" s="106">
        <f>E28/E20*100</f>
        <v>0.37195457438204071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489387</v>
      </c>
      <c r="F29" s="106">
        <f>E29/E20*100</f>
        <v>15.510372639153353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1841411</v>
      </c>
      <c r="F30" s="106">
        <f>F31+F32</f>
        <v>58.360705927693239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117318</v>
      </c>
      <c r="F31" s="106">
        <f>E31/E20*100</f>
        <v>3.7182146180429663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1724093</v>
      </c>
      <c r="F32" s="106">
        <f>E32/E20*100</f>
        <v>54.642491309650275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0.9473178449453985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0.9473178449453985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29890</v>
      </c>
      <c r="F35" s="104">
        <f>E35/E20*100</f>
        <v>0.9473178449453985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56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164646972</v>
      </c>
      <c r="D43" s="84">
        <v>31797539</v>
      </c>
      <c r="E43" s="83">
        <v>199041859</v>
      </c>
      <c r="F43" s="85">
        <v>38451463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44561</v>
      </c>
      <c r="E49" s="31"/>
    </row>
    <row r="50" spans="1:6" ht="13.8" thickBot="1" x14ac:dyDescent="0.3">
      <c r="A50" s="81" t="s">
        <v>41</v>
      </c>
      <c r="B50" s="55">
        <v>1</v>
      </c>
      <c r="C50" s="108">
        <v>3091750683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8B948-A990-44EF-A17A-BAD8A6D64C01}">
  <sheetPr>
    <pageSetUpPr fitToPage="1"/>
  </sheetPr>
  <dimension ref="A1:G52"/>
  <sheetViews>
    <sheetView workbookViewId="0">
      <selection activeCell="F3" sqref="F3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44255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1704295</v>
      </c>
      <c r="F20" s="57">
        <f>F23+F27+F30+F35+F21</f>
        <v>100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230569</v>
      </c>
      <c r="F23" s="106">
        <f>F24+F25</f>
        <v>13.528702484018318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230569</v>
      </c>
      <c r="F24" s="106">
        <f>E24/E20*100</f>
        <v>13.528702484018318</v>
      </c>
    </row>
    <row r="25" spans="1:7" hidden="1" x14ac:dyDescent="0.25">
      <c r="A25" s="62" t="s">
        <v>20</v>
      </c>
      <c r="B25" s="63"/>
      <c r="C25" s="63"/>
      <c r="D25" s="60">
        <v>5</v>
      </c>
      <c r="E25" s="61">
        <v>0</v>
      </c>
      <c r="F25" s="106">
        <f>E25/E20*100</f>
        <v>0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26.827573864853207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457221</v>
      </c>
      <c r="F27" s="106">
        <f>F28+F29</f>
        <v>26.827573864853207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182338</v>
      </c>
      <c r="F28" s="106">
        <f>E28/E20*100</f>
        <v>10.698734667413799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274883</v>
      </c>
      <c r="F29" s="106">
        <f>E29/E20*100</f>
        <v>16.128839197439408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987461</v>
      </c>
      <c r="F30" s="106">
        <f>F31+F32</f>
        <v>57.939558585808214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27658</v>
      </c>
      <c r="F31" s="106">
        <f>E31/E20*100</f>
        <v>1.6228411161213288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959803</v>
      </c>
      <c r="F32" s="106">
        <f>E32/E20*100</f>
        <v>56.316717469686886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1.7041650653202642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1.7041650653202642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29044</v>
      </c>
      <c r="F35" s="104">
        <f>E35/E20*100</f>
        <v>1.7041650653202642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46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90106557</v>
      </c>
      <c r="D43" s="84">
        <v>20452464</v>
      </c>
      <c r="E43" s="83">
        <v>103464535</v>
      </c>
      <c r="F43" s="85">
        <v>23422150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44255</v>
      </c>
      <c r="E49" s="31"/>
    </row>
    <row r="50" spans="1:6" ht="13.8" thickBot="1" x14ac:dyDescent="0.3">
      <c r="A50" s="81" t="s">
        <v>41</v>
      </c>
      <c r="B50" s="55">
        <v>1</v>
      </c>
      <c r="C50" s="108">
        <v>1622876922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6D837-30A2-4A1E-98BB-02E7A727E1F6}">
  <sheetPr>
    <pageSetUpPr fitToPage="1"/>
  </sheetPr>
  <dimension ref="A1:G52"/>
  <sheetViews>
    <sheetView workbookViewId="0">
      <selection activeCell="F2" sqref="F2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44286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1780737</v>
      </c>
      <c r="F20" s="57">
        <f>F23+F27+F30+F35+F21</f>
        <v>100.00000000000001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252464</v>
      </c>
      <c r="F23" s="106">
        <f>F24+F25</f>
        <v>14.177500664050896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252464</v>
      </c>
      <c r="F24" s="106">
        <f>E24/E20*100</f>
        <v>14.177500664050896</v>
      </c>
    </row>
    <row r="25" spans="1:7" hidden="1" x14ac:dyDescent="0.25">
      <c r="A25" s="62" t="s">
        <v>20</v>
      </c>
      <c r="B25" s="63"/>
      <c r="C25" s="63"/>
      <c r="D25" s="60">
        <v>5</v>
      </c>
      <c r="E25" s="61">
        <v>0</v>
      </c>
      <c r="F25" s="106">
        <f>E25/E20*100</f>
        <v>0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25.615517619951738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456145</v>
      </c>
      <c r="F27" s="106">
        <f>F28+F29</f>
        <v>25.615517619951738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180997</v>
      </c>
      <c r="F28" s="106">
        <f>E28/E20*100</f>
        <v>10.164162366480845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275148</v>
      </c>
      <c r="F29" s="106">
        <f>E29/E20*100</f>
        <v>15.451355253470894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1051179</v>
      </c>
      <c r="F30" s="106">
        <f>F31+F32</f>
        <v>59.03055869564119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28834</v>
      </c>
      <c r="F31" s="106">
        <f>E31/E20*100</f>
        <v>1.6192172117499664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1022345</v>
      </c>
      <c r="F32" s="106">
        <f>E32/E20*100</f>
        <v>57.411341483891221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1.1764230203561785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1.1764230203561785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20949</v>
      </c>
      <c r="F35" s="104">
        <f>E35/E20*100</f>
        <v>1.1764230203561785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47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92509160</v>
      </c>
      <c r="D43" s="84">
        <v>21367919</v>
      </c>
      <c r="E43" s="83">
        <v>106611066</v>
      </c>
      <c r="F43" s="85">
        <v>24662037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44286</v>
      </c>
      <c r="E49" s="31"/>
    </row>
    <row r="50" spans="1:6" ht="13.8" thickBot="1" x14ac:dyDescent="0.3">
      <c r="A50" s="81" t="s">
        <v>41</v>
      </c>
      <c r="B50" s="55">
        <v>1</v>
      </c>
      <c r="C50" s="108">
        <v>1741114262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AF246-4F1D-4A83-B0AE-C8F3BDD52F18}">
  <sheetPr>
    <pageSetUpPr fitToPage="1"/>
  </sheetPr>
  <dimension ref="A1:G52"/>
  <sheetViews>
    <sheetView workbookViewId="0">
      <selection activeCell="E9" sqref="E9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44316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1912550</v>
      </c>
      <c r="F20" s="57">
        <f>F23+F27+F30+F35+F21</f>
        <v>100.00000000000001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233961</v>
      </c>
      <c r="F23" s="106">
        <f>F24+F25</f>
        <v>12.232935086664401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233961</v>
      </c>
      <c r="F24" s="106">
        <f>E24/E20*100</f>
        <v>12.232935086664401</v>
      </c>
    </row>
    <row r="25" spans="1:7" hidden="1" x14ac:dyDescent="0.25">
      <c r="A25" s="62" t="s">
        <v>20</v>
      </c>
      <c r="B25" s="63"/>
      <c r="C25" s="63"/>
      <c r="D25" s="60">
        <v>5</v>
      </c>
      <c r="E25" s="61">
        <v>0</v>
      </c>
      <c r="F25" s="106">
        <f>E25/E20*100</f>
        <v>0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27.105853441740088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518413</v>
      </c>
      <c r="F27" s="106">
        <f>F28+F29</f>
        <v>27.105853441740088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213539</v>
      </c>
      <c r="F28" s="106">
        <f>E28/E20*100</f>
        <v>11.165146009254661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304874</v>
      </c>
      <c r="F29" s="106">
        <f>E29/E20*100</f>
        <v>15.940707432485427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1118112</v>
      </c>
      <c r="F30" s="106">
        <f>F31+F32</f>
        <v>58.461844134793864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29038</v>
      </c>
      <c r="F31" s="106">
        <f>E31/E20*100</f>
        <v>1.5182871036051344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1089074</v>
      </c>
      <c r="F32" s="106">
        <f>E32/E20*100</f>
        <v>56.943557031188732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2.199367336801652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2.199367336801652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42064</v>
      </c>
      <c r="F35" s="104">
        <f>E35/E20*100</f>
        <v>2.199367336801652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48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105241164</v>
      </c>
      <c r="D43" s="84">
        <v>21052922</v>
      </c>
      <c r="E43" s="83">
        <v>123417113</v>
      </c>
      <c r="F43" s="85">
        <v>24679610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44316</v>
      </c>
      <c r="E49" s="31"/>
    </row>
    <row r="50" spans="1:6" ht="13.8" thickBot="1" x14ac:dyDescent="0.3">
      <c r="A50" s="81" t="s">
        <v>41</v>
      </c>
      <c r="B50" s="55">
        <v>1</v>
      </c>
      <c r="C50" s="108">
        <v>1854543750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BBB9C-1537-411B-AFFE-567B36BDC2D0}">
  <sheetPr>
    <pageSetUpPr fitToPage="1"/>
  </sheetPr>
  <dimension ref="A1:G52"/>
  <sheetViews>
    <sheetView workbookViewId="0">
      <selection activeCell="D8" sqref="D8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44347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2043240</v>
      </c>
      <c r="F20" s="57">
        <f>F23+F27+F30+F35+F21</f>
        <v>100.00000000000001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210080</v>
      </c>
      <c r="F23" s="106">
        <f>F24+F25</f>
        <v>10.281709441866839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210080</v>
      </c>
      <c r="F24" s="106">
        <f>E24/E20*100</f>
        <v>10.281709441866839</v>
      </c>
    </row>
    <row r="25" spans="1:7" hidden="1" x14ac:dyDescent="0.25">
      <c r="A25" s="62" t="s">
        <v>20</v>
      </c>
      <c r="B25" s="63"/>
      <c r="C25" s="63"/>
      <c r="D25" s="60">
        <v>5</v>
      </c>
      <c r="E25" s="61">
        <v>0</v>
      </c>
      <c r="F25" s="106">
        <f>E25/E20*100</f>
        <v>0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29.35886141618214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599872</v>
      </c>
      <c r="F27" s="106">
        <f>F28+F29</f>
        <v>29.35886141618214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261041</v>
      </c>
      <c r="F28" s="106">
        <f>E28/E20*100</f>
        <v>12.775836416671559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338831</v>
      </c>
      <c r="F29" s="106">
        <f>E29/E20*100</f>
        <v>16.583024999510581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1182115</v>
      </c>
      <c r="F30" s="106">
        <f>F31+F32</f>
        <v>57.854926489301306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56658</v>
      </c>
      <c r="F31" s="106">
        <f>E31/E20*100</f>
        <v>2.7729488459505491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1125457</v>
      </c>
      <c r="F32" s="106">
        <f>E32/E20*100</f>
        <v>55.081977643350754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2.5045026526497134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2.5045026526497134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51173</v>
      </c>
      <c r="F35" s="104">
        <f>E35/E20*100</f>
        <v>2.5045026526497134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49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128765494</v>
      </c>
      <c r="D43" s="84">
        <v>17106140</v>
      </c>
      <c r="E43" s="83">
        <v>150660371</v>
      </c>
      <c r="F43" s="85">
        <v>19987603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44347</v>
      </c>
      <c r="E49" s="31"/>
    </row>
    <row r="50" spans="1:6" ht="13.8" thickBot="1" x14ac:dyDescent="0.3">
      <c r="A50" s="81" t="s">
        <v>41</v>
      </c>
      <c r="B50" s="55">
        <v>1</v>
      </c>
      <c r="C50" s="108">
        <v>1988888394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D8200-221F-4D6D-8988-60C89F231549}">
  <sheetPr>
    <pageSetUpPr fitToPage="1"/>
  </sheetPr>
  <dimension ref="A1:G52"/>
  <sheetViews>
    <sheetView workbookViewId="0">
      <selection activeCell="H12" sqref="H12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44377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2191495</v>
      </c>
      <c r="F20" s="57">
        <f>F23+F27+F30+F35+F21</f>
        <v>100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246866</v>
      </c>
      <c r="F23" s="106">
        <f>F24+F25</f>
        <v>11.264730241228019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240866</v>
      </c>
      <c r="F24" s="106">
        <f>E24/E20*100</f>
        <v>10.990944537861139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6000</v>
      </c>
      <c r="F25" s="106">
        <f>E25/E20*100</f>
        <v>0.27378570336687968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26.459015420979743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579848</v>
      </c>
      <c r="F27" s="106">
        <f>F28+F29</f>
        <v>26.459015420979743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260301</v>
      </c>
      <c r="F28" s="106">
        <f>E28/E20*100</f>
        <v>11.877782062017026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319547</v>
      </c>
      <c r="F29" s="106">
        <f>E29/E20*100</f>
        <v>14.581233358962717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1312884</v>
      </c>
      <c r="F30" s="106">
        <f>F31+F32</f>
        <v>59.908144896520405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55638</v>
      </c>
      <c r="F31" s="106">
        <f>E31/E20*100</f>
        <v>2.5388148273210751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1257246</v>
      </c>
      <c r="F32" s="106">
        <f>E32/E20*100</f>
        <v>57.369330069199329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2.3681094412718258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2.3681094412718258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51897</v>
      </c>
      <c r="F35" s="104">
        <f>E35/E20*100</f>
        <v>2.3681094412718258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50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122924968</v>
      </c>
      <c r="D43" s="84">
        <v>17759763</v>
      </c>
      <c r="E43" s="83">
        <v>145208019</v>
      </c>
      <c r="F43" s="85">
        <v>20963657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44377</v>
      </c>
      <c r="E49" s="31"/>
    </row>
    <row r="50" spans="1:6" ht="13.8" thickBot="1" x14ac:dyDescent="0.3">
      <c r="A50" s="81" t="s">
        <v>41</v>
      </c>
      <c r="B50" s="55">
        <v>1</v>
      </c>
      <c r="C50" s="108">
        <v>2131243357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0A208-7801-4097-AF90-318B4BE25441}">
  <sheetPr>
    <pageSetUpPr fitToPage="1"/>
  </sheetPr>
  <dimension ref="A1:G52"/>
  <sheetViews>
    <sheetView topLeftCell="A17" workbookViewId="0">
      <selection activeCell="E36" sqref="E36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44408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2324438</v>
      </c>
      <c r="F20" s="57">
        <f>F23+F27+F30+F35+F21</f>
        <v>100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210483</v>
      </c>
      <c r="F23" s="106">
        <f>F24+F25</f>
        <v>9.0552210900011101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203983</v>
      </c>
      <c r="F24" s="106">
        <f>E24/E20*100</f>
        <v>8.7755836034344643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6500</v>
      </c>
      <c r="F25" s="106">
        <f>E25/E20*100</f>
        <v>0.27963748656664533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30.244644081709211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703018</v>
      </c>
      <c r="F27" s="106">
        <f>F28+F29</f>
        <v>30.244644081709211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301936</v>
      </c>
      <c r="F28" s="106">
        <f>E28/E20*100</f>
        <v>12.989634483690251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401082</v>
      </c>
      <c r="F29" s="106">
        <f>E29/E20*100</f>
        <v>17.255009598018962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1368559</v>
      </c>
      <c r="F30" s="106">
        <f>F31+F32</f>
        <v>58.876984458178711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67101</v>
      </c>
      <c r="F31" s="106">
        <f>E31/E20*100</f>
        <v>2.8867623055551492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1301458</v>
      </c>
      <c r="F32" s="106">
        <f>E32/E20*100</f>
        <v>55.990222152623559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1.8231503701109688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1.8231503701109688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42378</v>
      </c>
      <c r="F35" s="104">
        <f>E35/E20*100</f>
        <v>1.8231503701109688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51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113484109</v>
      </c>
      <c r="D43" s="84">
        <v>13805193</v>
      </c>
      <c r="E43" s="83">
        <v>135029514.06</v>
      </c>
      <c r="F43" s="85">
        <v>16422027.49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44408</v>
      </c>
      <c r="E49" s="31"/>
    </row>
    <row r="50" spans="1:6" ht="13.8" thickBot="1" x14ac:dyDescent="0.3">
      <c r="A50" s="81" t="s">
        <v>41</v>
      </c>
      <c r="B50" s="55">
        <v>1</v>
      </c>
      <c r="C50" s="108">
        <v>2259223946.02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51C53-51CB-4E39-8954-851502BD21FF}">
  <sheetPr>
    <pageSetUpPr fitToPage="1"/>
  </sheetPr>
  <dimension ref="A1:G52"/>
  <sheetViews>
    <sheetView workbookViewId="0">
      <selection activeCell="C11" sqref="C11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44439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2544543</v>
      </c>
      <c r="F20" s="57">
        <f>F23+F27+F30+F35+F21</f>
        <v>100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238288</v>
      </c>
      <c r="F23" s="106">
        <f>F24+F25</f>
        <v>9.3646678401583312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221078</v>
      </c>
      <c r="F24" s="106">
        <f>E24/E20*100</f>
        <v>8.688318491768463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17210</v>
      </c>
      <c r="F25" s="106">
        <f>E25/E20*100</f>
        <v>0.67634934838986804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30.273648352572547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770326</v>
      </c>
      <c r="F27" s="106">
        <f>F28+F29</f>
        <v>30.273648352572547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356945</v>
      </c>
      <c r="F28" s="106">
        <f>E28/E20*100</f>
        <v>14.02786276356894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413381</v>
      </c>
      <c r="F29" s="106">
        <f>E29/E20*100</f>
        <v>16.245785589003606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1495576</v>
      </c>
      <c r="F30" s="106">
        <f>F31+F32</f>
        <v>58.775819469350687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87596</v>
      </c>
      <c r="F31" s="106">
        <f>E31/E20*100</f>
        <v>3.442504213919749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1407980</v>
      </c>
      <c r="F32" s="106">
        <f>E32/E20*100</f>
        <v>55.333315255430939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1.5858643379184394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1.5858643379184394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40353</v>
      </c>
      <c r="F35" s="104">
        <f>E35/E20*100</f>
        <v>1.5858643379184394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52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151278869</v>
      </c>
      <c r="D43" s="84">
        <v>15694797</v>
      </c>
      <c r="E43" s="83">
        <v>181157210</v>
      </c>
      <c r="F43" s="85">
        <v>18788558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44439</v>
      </c>
      <c r="E49" s="31"/>
    </row>
    <row r="50" spans="1:6" ht="13.8" thickBot="1" x14ac:dyDescent="0.3">
      <c r="A50" s="81" t="s">
        <v>41</v>
      </c>
      <c r="B50" s="55">
        <v>1</v>
      </c>
      <c r="C50" s="108">
        <v>2448045009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EF4DA-05D2-4C5B-A4DA-7664DCA7ACF1}">
  <sheetPr>
    <pageSetUpPr fitToPage="1"/>
  </sheetPr>
  <dimension ref="A1:G52"/>
  <sheetViews>
    <sheetView workbookViewId="0">
      <selection activeCell="C10" sqref="C10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7" t="s">
        <v>41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29"/>
      <c r="C14" s="30"/>
      <c r="D14" s="15"/>
      <c r="E14" s="31"/>
      <c r="F14" s="31"/>
    </row>
    <row r="15" spans="1:6" x14ac:dyDescent="0.25">
      <c r="A15" s="32"/>
      <c r="B15" s="33"/>
      <c r="C15" s="33"/>
      <c r="D15" s="33"/>
      <c r="E15" s="34"/>
      <c r="F15" s="15"/>
    </row>
    <row r="16" spans="1:6" ht="15.6" x14ac:dyDescent="0.25">
      <c r="A16" s="35" t="s">
        <v>11</v>
      </c>
      <c r="B16" s="36"/>
      <c r="C16" s="36"/>
      <c r="D16" s="37"/>
      <c r="E16" s="37"/>
      <c r="F16" s="37"/>
    </row>
    <row r="17" spans="1:7" ht="13.8" thickBot="1" x14ac:dyDescent="0.3">
      <c r="A17" s="38"/>
      <c r="B17" s="38"/>
      <c r="C17" s="38"/>
      <c r="D17" s="39"/>
      <c r="E17" s="39"/>
      <c r="F17" s="39"/>
    </row>
    <row r="18" spans="1:7" ht="39.6" x14ac:dyDescent="0.3">
      <c r="A18" s="40" t="s">
        <v>12</v>
      </c>
      <c r="B18" s="41"/>
      <c r="C18" s="42"/>
      <c r="D18" s="43" t="s">
        <v>13</v>
      </c>
      <c r="E18" s="44" t="s">
        <v>14</v>
      </c>
      <c r="F18" s="45" t="s">
        <v>15</v>
      </c>
    </row>
    <row r="19" spans="1:7" ht="13.8" thickBot="1" x14ac:dyDescent="0.3">
      <c r="A19" s="46"/>
      <c r="B19" s="47"/>
      <c r="C19" s="48"/>
      <c r="D19" s="49"/>
      <c r="E19" s="50" t="s">
        <v>16</v>
      </c>
      <c r="F19" s="51">
        <v>44469</v>
      </c>
      <c r="G19" s="52"/>
    </row>
    <row r="20" spans="1:7" x14ac:dyDescent="0.25">
      <c r="A20" s="53" t="s">
        <v>17</v>
      </c>
      <c r="B20" s="54"/>
      <c r="C20" s="54"/>
      <c r="D20" s="55">
        <v>1</v>
      </c>
      <c r="E20" s="56">
        <f>+E23+E27+E30+E34+E35+E21</f>
        <v>2617399</v>
      </c>
      <c r="F20" s="57">
        <f>F23+F27+F30+F35+F21</f>
        <v>100</v>
      </c>
    </row>
    <row r="21" spans="1:7" ht="27" hidden="1" customHeight="1" x14ac:dyDescent="0.25">
      <c r="A21" s="110" t="s">
        <v>42</v>
      </c>
      <c r="B21" s="111"/>
      <c r="C21" s="112"/>
      <c r="D21" s="98">
        <v>2</v>
      </c>
      <c r="E21" s="99">
        <f>E22</f>
        <v>0</v>
      </c>
      <c r="F21" s="106">
        <f>+F22</f>
        <v>0</v>
      </c>
    </row>
    <row r="22" spans="1:7" ht="12.75" hidden="1" customHeight="1" x14ac:dyDescent="0.25">
      <c r="A22" s="110" t="s">
        <v>43</v>
      </c>
      <c r="B22" s="111"/>
      <c r="C22" s="112"/>
      <c r="D22" s="98"/>
      <c r="E22" s="99">
        <v>0</v>
      </c>
      <c r="F22" s="106">
        <f>E22/E20*100</f>
        <v>0</v>
      </c>
    </row>
    <row r="23" spans="1:7" x14ac:dyDescent="0.25">
      <c r="A23" s="58" t="s">
        <v>18</v>
      </c>
      <c r="B23" s="59"/>
      <c r="C23" s="59"/>
      <c r="D23" s="60">
        <v>3</v>
      </c>
      <c r="E23" s="61">
        <f>E24+E25+E26</f>
        <v>169930</v>
      </c>
      <c r="F23" s="106">
        <f>F24+F25</f>
        <v>6.4923231039669531</v>
      </c>
      <c r="G23" s="105"/>
    </row>
    <row r="24" spans="1:7" x14ac:dyDescent="0.25">
      <c r="A24" s="62" t="s">
        <v>19</v>
      </c>
      <c r="B24" s="63"/>
      <c r="C24" s="63"/>
      <c r="D24" s="60">
        <v>4</v>
      </c>
      <c r="E24" s="61">
        <v>154430</v>
      </c>
      <c r="F24" s="106">
        <f>E24/E20*100</f>
        <v>5.9001321540964904</v>
      </c>
    </row>
    <row r="25" spans="1:7" x14ac:dyDescent="0.25">
      <c r="A25" s="62" t="s">
        <v>20</v>
      </c>
      <c r="B25" s="63"/>
      <c r="C25" s="63"/>
      <c r="D25" s="60">
        <v>5</v>
      </c>
      <c r="E25" s="61">
        <v>15500</v>
      </c>
      <c r="F25" s="106">
        <f>E25/E20*100</f>
        <v>0.59219094987046306</v>
      </c>
    </row>
    <row r="26" spans="1:7" hidden="1" x14ac:dyDescent="0.25">
      <c r="A26" s="62" t="s">
        <v>20</v>
      </c>
      <c r="B26" s="63"/>
      <c r="C26" s="63"/>
      <c r="D26" s="60">
        <v>5</v>
      </c>
      <c r="E26" s="61">
        <v>0</v>
      </c>
      <c r="F26" s="106">
        <f t="shared" ref="F26:F34" si="0">+F27</f>
        <v>32.526756524320518</v>
      </c>
    </row>
    <row r="27" spans="1:7" x14ac:dyDescent="0.25">
      <c r="A27" s="58" t="s">
        <v>21</v>
      </c>
      <c r="B27" s="63"/>
      <c r="C27" s="63"/>
      <c r="D27" s="60">
        <v>9</v>
      </c>
      <c r="E27" s="61">
        <f>E28+E29</f>
        <v>851355</v>
      </c>
      <c r="F27" s="106">
        <f>F28+F29</f>
        <v>32.526756524320518</v>
      </c>
      <c r="G27" s="105"/>
    </row>
    <row r="28" spans="1:7" x14ac:dyDescent="0.25">
      <c r="A28" s="62" t="s">
        <v>22</v>
      </c>
      <c r="B28" s="63"/>
      <c r="C28" s="63"/>
      <c r="D28" s="60">
        <v>10</v>
      </c>
      <c r="E28" s="61">
        <v>352219</v>
      </c>
      <c r="F28" s="106">
        <f>E28/E20*100</f>
        <v>13.456832527253201</v>
      </c>
    </row>
    <row r="29" spans="1:7" x14ac:dyDescent="0.25">
      <c r="A29" s="62" t="s">
        <v>23</v>
      </c>
      <c r="B29" s="63"/>
      <c r="C29" s="63"/>
      <c r="D29" s="60">
        <v>11</v>
      </c>
      <c r="E29" s="61">
        <v>499136</v>
      </c>
      <c r="F29" s="106">
        <f>E29/E20*100</f>
        <v>19.069923997067317</v>
      </c>
    </row>
    <row r="30" spans="1:7" x14ac:dyDescent="0.25">
      <c r="A30" s="58" t="s">
        <v>24</v>
      </c>
      <c r="B30" s="63"/>
      <c r="C30" s="63"/>
      <c r="D30" s="60">
        <v>12</v>
      </c>
      <c r="E30" s="61">
        <f>E31+E33+E32</f>
        <v>1572406</v>
      </c>
      <c r="F30" s="106">
        <f>F31+F32</f>
        <v>60.07513565948485</v>
      </c>
      <c r="G30" s="105"/>
    </row>
    <row r="31" spans="1:7" x14ac:dyDescent="0.25">
      <c r="A31" s="62" t="s">
        <v>25</v>
      </c>
      <c r="B31" s="63"/>
      <c r="C31" s="63"/>
      <c r="D31" s="60">
        <v>13</v>
      </c>
      <c r="E31" s="61">
        <v>92064</v>
      </c>
      <c r="F31" s="106">
        <f>E31/E20*100</f>
        <v>3.5173850070241484</v>
      </c>
    </row>
    <row r="32" spans="1:7" x14ac:dyDescent="0.25">
      <c r="A32" s="62" t="s">
        <v>26</v>
      </c>
      <c r="B32" s="63"/>
      <c r="C32" s="63"/>
      <c r="D32" s="60">
        <v>14</v>
      </c>
      <c r="E32" s="61">
        <v>1480342</v>
      </c>
      <c r="F32" s="106">
        <f>E32/E20*100</f>
        <v>56.557750652460705</v>
      </c>
    </row>
    <row r="33" spans="1:7" hidden="1" x14ac:dyDescent="0.25">
      <c r="A33" s="96" t="s">
        <v>27</v>
      </c>
      <c r="B33" s="97"/>
      <c r="C33" s="97"/>
      <c r="D33" s="98">
        <v>15</v>
      </c>
      <c r="E33" s="99">
        <v>0</v>
      </c>
      <c r="F33" s="106">
        <f t="shared" si="0"/>
        <v>0.90578471222767332</v>
      </c>
    </row>
    <row r="34" spans="1:7" ht="13.8" hidden="1" thickBot="1" x14ac:dyDescent="0.3">
      <c r="A34" s="64" t="s">
        <v>28</v>
      </c>
      <c r="B34" s="65"/>
      <c r="C34" s="65"/>
      <c r="D34" s="66">
        <v>24</v>
      </c>
      <c r="E34" s="67">
        <v>0</v>
      </c>
      <c r="F34" s="106">
        <f t="shared" si="0"/>
        <v>0.90578471222767332</v>
      </c>
    </row>
    <row r="35" spans="1:7" ht="13.8" thickBot="1" x14ac:dyDescent="0.3">
      <c r="A35" s="100" t="s">
        <v>29</v>
      </c>
      <c r="B35" s="101"/>
      <c r="C35" s="101"/>
      <c r="D35" s="102">
        <v>24</v>
      </c>
      <c r="E35" s="103">
        <v>23708</v>
      </c>
      <c r="F35" s="104">
        <f>E35/E20*100</f>
        <v>0.90578471222767332</v>
      </c>
      <c r="G35" s="105"/>
    </row>
    <row r="36" spans="1:7" x14ac:dyDescent="0.25">
      <c r="A36" s="68"/>
      <c r="B36" s="69"/>
      <c r="C36" s="69"/>
      <c r="D36" s="70"/>
      <c r="E36" s="71"/>
      <c r="F36" s="72"/>
    </row>
    <row r="37" spans="1:7" x14ac:dyDescent="0.25">
      <c r="A37" s="68"/>
      <c r="B37" s="69"/>
      <c r="C37" s="69"/>
      <c r="D37" s="70"/>
      <c r="E37" s="71"/>
      <c r="F37" s="72"/>
    </row>
    <row r="38" spans="1:7" ht="15.6" x14ac:dyDescent="0.25">
      <c r="A38" s="73" t="s">
        <v>30</v>
      </c>
      <c r="B38" s="74"/>
      <c r="C38" s="74"/>
      <c r="D38" s="74"/>
      <c r="E38" s="74"/>
      <c r="F38" s="74"/>
    </row>
    <row r="39" spans="1:7" ht="13.8" thickBot="1" x14ac:dyDescent="0.3">
      <c r="B39" s="75"/>
      <c r="C39" s="75"/>
      <c r="D39" s="76"/>
      <c r="E39" s="77"/>
      <c r="F39" s="78"/>
    </row>
    <row r="40" spans="1:7" x14ac:dyDescent="0.25">
      <c r="A40" s="113" t="s">
        <v>31</v>
      </c>
      <c r="B40" s="116" t="s">
        <v>13</v>
      </c>
      <c r="C40" s="119" t="s">
        <v>32</v>
      </c>
      <c r="D40" s="120"/>
      <c r="E40" s="119" t="s">
        <v>33</v>
      </c>
      <c r="F40" s="120"/>
    </row>
    <row r="41" spans="1:7" x14ac:dyDescent="0.25">
      <c r="A41" s="114"/>
      <c r="B41" s="117"/>
      <c r="C41" s="79" t="s">
        <v>34</v>
      </c>
      <c r="D41" s="80" t="s">
        <v>35</v>
      </c>
      <c r="E41" s="79" t="s">
        <v>34</v>
      </c>
      <c r="F41" s="80" t="s">
        <v>35</v>
      </c>
    </row>
    <row r="42" spans="1:7" ht="13.8" thickBot="1" x14ac:dyDescent="0.3">
      <c r="A42" s="115"/>
      <c r="B42" s="118"/>
      <c r="C42" s="121" t="s">
        <v>53</v>
      </c>
      <c r="D42" s="121"/>
      <c r="E42" s="121"/>
      <c r="F42" s="122"/>
    </row>
    <row r="43" spans="1:7" ht="13.8" thickBot="1" x14ac:dyDescent="0.3">
      <c r="A43" s="81" t="s">
        <v>41</v>
      </c>
      <c r="B43" s="82">
        <v>1</v>
      </c>
      <c r="C43" s="83">
        <v>145859602</v>
      </c>
      <c r="D43" s="84">
        <v>21083218</v>
      </c>
      <c r="E43" s="83">
        <v>175228682</v>
      </c>
      <c r="F43" s="85">
        <v>25323408</v>
      </c>
    </row>
    <row r="44" spans="1:7" x14ac:dyDescent="0.25">
      <c r="A44" s="68"/>
      <c r="B44" s="75"/>
      <c r="C44" s="86"/>
      <c r="D44" s="86"/>
      <c r="E44" s="86"/>
      <c r="F44" s="86"/>
    </row>
    <row r="46" spans="1:7" ht="15.6" x14ac:dyDescent="0.25">
      <c r="A46" s="73" t="s">
        <v>36</v>
      </c>
      <c r="B46" s="75"/>
      <c r="C46" s="75"/>
      <c r="D46" s="76"/>
      <c r="E46" s="77"/>
    </row>
    <row r="47" spans="1:7" ht="13.8" thickBot="1" x14ac:dyDescent="0.3">
      <c r="A47" s="68"/>
      <c r="B47" s="75"/>
      <c r="C47" s="87"/>
      <c r="D47" s="87"/>
    </row>
    <row r="48" spans="1:7" x14ac:dyDescent="0.25">
      <c r="A48" s="123" t="s">
        <v>31</v>
      </c>
      <c r="B48" s="125" t="s">
        <v>13</v>
      </c>
      <c r="C48" s="126" t="s">
        <v>37</v>
      </c>
      <c r="D48" s="127"/>
      <c r="E48" s="88"/>
    </row>
    <row r="49" spans="1:6" ht="13.8" thickBot="1" x14ac:dyDescent="0.3">
      <c r="A49" s="124"/>
      <c r="B49" s="118"/>
      <c r="C49" s="89" t="s">
        <v>38</v>
      </c>
      <c r="D49" s="90">
        <f>F19</f>
        <v>44469</v>
      </c>
      <c r="E49" s="31"/>
    </row>
    <row r="50" spans="1:6" ht="13.8" thickBot="1" x14ac:dyDescent="0.3">
      <c r="A50" s="81" t="s">
        <v>41</v>
      </c>
      <c r="B50" s="55">
        <v>1</v>
      </c>
      <c r="C50" s="108">
        <v>2557767858</v>
      </c>
      <c r="D50" s="109"/>
      <c r="E50" s="91"/>
    </row>
    <row r="52" spans="1:6" ht="52.8" x14ac:dyDescent="0.3">
      <c r="A52" s="92" t="s">
        <v>39</v>
      </c>
      <c r="B52" s="93"/>
      <c r="C52" s="93"/>
      <c r="D52" s="94"/>
      <c r="E52" s="94"/>
      <c r="F52" s="95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2018-06-07T10:23:01Z</cp:lastPrinted>
  <dcterms:created xsi:type="dcterms:W3CDTF">2018-02-08T09:18:22Z</dcterms:created>
  <dcterms:modified xsi:type="dcterms:W3CDTF">2022-01-07T10:27:24Z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2020-11-24T10:29:52Z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2a185f12-ac90-49de-a6f2-70bb7c9df875</vt:lpwstr>
  </property>
  <property fmtid="{D5CDD505-2E9C-101B-9397-08002B2CF9AE}" pid="8" name="MSIP_Label_2a6524ed-fb1a-49fd-bafe-15c5e5ffd047_ContentBits">
    <vt:lpwstr>0</vt:lpwstr>
  </property>
</Properties>
</file>