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9CF37131-1456-433F-A5DB-E27DD78BC9F3}" xr6:coauthVersionLast="46" xr6:coauthVersionMax="46" xr10:uidLastSave="{00000000-0000-0000-0000-000000000000}"/>
  <bookViews>
    <workbookView xWindow="-108" yWindow="-108" windowWidth="23256" windowHeight="12576" tabRatio="808" firstSheet="6" activeTab="11" xr2:uid="{00000000-000D-0000-FFFF-FFFF00000000}"/>
  </bookViews>
  <sheets>
    <sheet name="leden 2021" sheetId="35" r:id="rId1"/>
    <sheet name="únor 2021" sheetId="36" r:id="rId2"/>
    <sheet name="březen 2021" sheetId="37" r:id="rId3"/>
    <sheet name="duben 2021" sheetId="38" r:id="rId4"/>
    <sheet name="květen 2021" sheetId="39" r:id="rId5"/>
    <sheet name="červen 2021" sheetId="40" r:id="rId6"/>
    <sheet name="červenec 2021" sheetId="41" r:id="rId7"/>
    <sheet name="srpen 2021" sheetId="42" r:id="rId8"/>
    <sheet name="září 2021" sheetId="43" r:id="rId9"/>
    <sheet name="říjen 2021" sheetId="44" r:id="rId10"/>
    <sheet name="listopad 2021" sheetId="45" r:id="rId11"/>
    <sheet name="prosinec 2021" sheetId="4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5" i="46" l="1"/>
  <c r="E27" i="46"/>
  <c r="E24" i="46"/>
  <c r="E21" i="46"/>
  <c r="E20" i="46"/>
  <c r="F31" i="46" s="1"/>
  <c r="D45" i="45"/>
  <c r="E27" i="45"/>
  <c r="E24" i="45"/>
  <c r="E21" i="45"/>
  <c r="E20" i="45" s="1"/>
  <c r="D45" i="44"/>
  <c r="E27" i="44"/>
  <c r="E24" i="44"/>
  <c r="E21" i="44"/>
  <c r="D45" i="43"/>
  <c r="E27" i="43"/>
  <c r="E24" i="43"/>
  <c r="E21" i="43"/>
  <c r="F26" i="46" l="1"/>
  <c r="F32" i="46"/>
  <c r="F30" i="46"/>
  <c r="F25" i="46"/>
  <c r="F22" i="46"/>
  <c r="F28" i="46"/>
  <c r="F23" i="46"/>
  <c r="F29" i="46"/>
  <c r="F32" i="45"/>
  <c r="F25" i="45"/>
  <c r="F31" i="45"/>
  <c r="F30" i="45"/>
  <c r="F29" i="45"/>
  <c r="F23" i="45"/>
  <c r="F22" i="45"/>
  <c r="F26" i="45"/>
  <c r="F28" i="45"/>
  <c r="E20" i="44"/>
  <c r="F29" i="44" s="1"/>
  <c r="E20" i="43"/>
  <c r="F32" i="43" s="1"/>
  <c r="F28" i="43"/>
  <c r="F26" i="43"/>
  <c r="F25" i="43"/>
  <c r="F23" i="43"/>
  <c r="F22" i="43"/>
  <c r="D45" i="42"/>
  <c r="E27" i="42"/>
  <c r="E24" i="42"/>
  <c r="E21" i="42"/>
  <c r="F21" i="46" l="1"/>
  <c r="F27" i="46"/>
  <c r="F24" i="46"/>
  <c r="F21" i="45"/>
  <c r="F24" i="45"/>
  <c r="F27" i="45"/>
  <c r="F31" i="44"/>
  <c r="F25" i="44"/>
  <c r="F32" i="44"/>
  <c r="F28" i="44"/>
  <c r="F22" i="44"/>
  <c r="F23" i="44"/>
  <c r="F30" i="44"/>
  <c r="F26" i="44"/>
  <c r="F29" i="43"/>
  <c r="F30" i="43"/>
  <c r="F31" i="43"/>
  <c r="F24" i="43"/>
  <c r="F21" i="43"/>
  <c r="F27" i="43"/>
  <c r="E20" i="42"/>
  <c r="F32" i="42" s="1"/>
  <c r="D45" i="41"/>
  <c r="E27" i="41"/>
  <c r="E24" i="41"/>
  <c r="E21" i="41"/>
  <c r="F20" i="46" l="1"/>
  <c r="F20" i="45"/>
  <c r="F27" i="44"/>
  <c r="F24" i="44"/>
  <c r="F21" i="44"/>
  <c r="F20" i="43"/>
  <c r="F25" i="42"/>
  <c r="F28" i="42"/>
  <c r="F29" i="42"/>
  <c r="F30" i="42"/>
  <c r="F23" i="42"/>
  <c r="F26" i="42"/>
  <c r="F31" i="42"/>
  <c r="F22" i="42"/>
  <c r="E20" i="41"/>
  <c r="F31" i="41" s="1"/>
  <c r="D45" i="40"/>
  <c r="E27" i="40"/>
  <c r="E24" i="40"/>
  <c r="E21" i="40"/>
  <c r="F20" i="44" l="1"/>
  <c r="F24" i="42"/>
  <c r="F21" i="42"/>
  <c r="F27" i="42"/>
  <c r="F32" i="41"/>
  <c r="F23" i="41"/>
  <c r="F29" i="41"/>
  <c r="F26" i="41"/>
  <c r="F28" i="41"/>
  <c r="F25" i="41"/>
  <c r="F30" i="41"/>
  <c r="F22" i="41"/>
  <c r="E20" i="40"/>
  <c r="F26" i="40" s="1"/>
  <c r="D45" i="39"/>
  <c r="E27" i="39"/>
  <c r="E24" i="39"/>
  <c r="E21" i="39"/>
  <c r="F20" i="42" l="1"/>
  <c r="F21" i="41"/>
  <c r="F24" i="41"/>
  <c r="F27" i="41"/>
  <c r="F20" i="41" s="1"/>
  <c r="F28" i="40"/>
  <c r="F23" i="40"/>
  <c r="F29" i="40"/>
  <c r="F30" i="40"/>
  <c r="F27" i="40" s="1"/>
  <c r="F32" i="40"/>
  <c r="F31" i="40"/>
  <c r="F25" i="40"/>
  <c r="F24" i="40" s="1"/>
  <c r="F22" i="40"/>
  <c r="F21" i="40" s="1"/>
  <c r="E20" i="39"/>
  <c r="F26" i="39" s="1"/>
  <c r="E21" i="38"/>
  <c r="D45" i="38"/>
  <c r="E27" i="38"/>
  <c r="E24" i="38"/>
  <c r="F20" i="40" l="1"/>
  <c r="F23" i="39"/>
  <c r="F29" i="39"/>
  <c r="F25" i="39"/>
  <c r="F24" i="39" s="1"/>
  <c r="F22" i="39"/>
  <c r="F28" i="39"/>
  <c r="F30" i="39"/>
  <c r="F31" i="39"/>
  <c r="F32" i="39"/>
  <c r="E20" i="38"/>
  <c r="F31" i="38" s="1"/>
  <c r="D45" i="37"/>
  <c r="E27" i="37"/>
  <c r="E24" i="37"/>
  <c r="E21" i="37"/>
  <c r="F21" i="39" l="1"/>
  <c r="F27" i="39"/>
  <c r="F32" i="38"/>
  <c r="F22" i="38"/>
  <c r="F25" i="38"/>
  <c r="F26" i="38"/>
  <c r="F23" i="38"/>
  <c r="F28" i="38"/>
  <c r="F29" i="38"/>
  <c r="F30" i="38"/>
  <c r="E20" i="37"/>
  <c r="F31" i="37" s="1"/>
  <c r="D45" i="36"/>
  <c r="E27" i="36"/>
  <c r="E24" i="36"/>
  <c r="E21" i="36"/>
  <c r="F20" i="39" l="1"/>
  <c r="F21" i="38"/>
  <c r="F27" i="38"/>
  <c r="F24" i="38"/>
  <c r="F29" i="37"/>
  <c r="F32" i="37"/>
  <c r="F25" i="37"/>
  <c r="F23" i="37"/>
  <c r="F30" i="37"/>
  <c r="F26" i="37"/>
  <c r="F24" i="37" s="1"/>
  <c r="F28" i="37"/>
  <c r="F27" i="37" s="1"/>
  <c r="F22" i="37"/>
  <c r="F21" i="37"/>
  <c r="E20" i="36"/>
  <c r="F23" i="36" s="1"/>
  <c r="D45" i="35"/>
  <c r="E27" i="35"/>
  <c r="E24" i="35"/>
  <c r="E21" i="35"/>
  <c r="F20" i="38" l="1"/>
  <c r="F20" i="37"/>
  <c r="F31" i="36"/>
  <c r="F22" i="36"/>
  <c r="F21" i="36" s="1"/>
  <c r="F29" i="36"/>
  <c r="F28" i="36"/>
  <c r="F30" i="36"/>
  <c r="F25" i="36"/>
  <c r="F32" i="36"/>
  <c r="F26" i="36"/>
  <c r="E20" i="35"/>
  <c r="F25" i="35" s="1"/>
  <c r="F24" i="36" l="1"/>
  <c r="F27" i="36"/>
  <c r="F26" i="35"/>
  <c r="F24" i="35" s="1"/>
  <c r="F29" i="35"/>
  <c r="F30" i="35"/>
  <c r="F22" i="35"/>
  <c r="F28" i="35"/>
  <c r="F32" i="35"/>
  <c r="F23" i="35"/>
  <c r="F31" i="35"/>
  <c r="F20" i="36" l="1"/>
  <c r="F21" i="35"/>
  <c r="F27" i="35"/>
  <c r="F20" i="35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<sst xmlns="http://schemas.openxmlformats.org/spreadsheetml/2006/main" count="612" uniqueCount="55">
  <si>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</si>
  <si>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</si>
  <si>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</si>
  <si>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</si>
  <si>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</si>
  <si>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</si>
  <si>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</si>
  <si>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</si>
  <si>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</si>
  <si>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</si>
  <si>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</si>
  <si>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</si>
  <si>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</si>
  <si>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</si>
  <si>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</si>
  <si>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</si>
  <si>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</si>
  <si>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</si>
  <si>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</si>
  <si>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</si>
  <si>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</si>
  <si>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</si>
  <si>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</si>
  <si>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</si>
  <si>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</si>
  <si>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</si>
  <si>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</si>
  <si>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</si>
  <si>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</si>
  <si>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</si>
  <si>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</si>
  <si>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</si>
  <si>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</si>
  <si>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</si>
  <si>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</si>
  <si>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</si>
  <si>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</si>
  <si>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</si>
  <si>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</si>
  <si>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</si>
  <si>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ISIN</t>
  </si>
  <si>
    <t xml:space="preserve">Raiffeisen roční zajištěný fond </t>
  </si>
  <si>
    <t>CZ0008475910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</si>
  <si>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</si>
  <si>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</si>
  <si>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</si>
  <si>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</si>
  <si>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</si>
  <si>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</si>
  <si>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</si>
  <si>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</si>
  <si>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</si>
  <si>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1.10. - 31.10.2021</t>
  </si>
  <si>
    <t>za období 1.11.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</si>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</sst>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1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right" vertical="center" inden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8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6" fillId="0" borderId="0" xfId="0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9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B6F10B-658B-4300-8B80-FE5A0D9CF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9C2473-4A57-4A86-8EF7-30956D390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F535BD-548E-4432-B5D1-C99E15EEE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33CED8-BF9D-44C2-A8F5-816F28177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2B76E6E-6EEB-441D-B836-E8FAF75FC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3B67FF-CA72-4CA7-9471-4CBABA2DAF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BB2B694-75C6-4C8B-8551-1B821E370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E52DDB2-2B97-41EF-8E4B-CC23FF97A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1DE76A-9FDB-4E3E-BA0D-54B220404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1033128-37B6-458A-89DA-9159E2AA5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7783DD-78DD-4D57-B1BB-0BFF7B1D1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6604A0C-3051-496B-B3EA-7700650B8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818F9-C32A-48C4-875A-75AB8EDD0C4C}">
  <sheetPr>
    <pageSetUpPr fitToPage="1"/>
  </sheetPr>
  <dimension ref="A1:H49"/>
  <sheetViews>
    <sheetView topLeftCell="A35" workbookViewId="0">
      <selection activeCell="E22" sqref="E2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44227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56568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41930</v>
      </c>
      <c r="F21" s="52">
        <f>+F22+F23</f>
        <v>74.12317918257672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7677</v>
      </c>
      <c r="F22" s="52">
        <f>E22/E20*100</f>
        <v>13.571277047093764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34253</v>
      </c>
      <c r="F23" s="52">
        <f>E23/E20*100</f>
        <v>60.551902135482962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14031</v>
      </c>
      <c r="F24" s="52">
        <f>+F25+F26</f>
        <v>24.803775986423421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14031</v>
      </c>
      <c r="F25" s="52">
        <f>E25/$E$20*100</f>
        <v>24.803775986423421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607</v>
      </c>
      <c r="F32" s="65">
        <f>E32/$E$20*100</f>
        <v>1.0730448309998586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43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986</v>
      </c>
      <c r="D40" s="81">
        <v>0</v>
      </c>
      <c r="E40" s="80">
        <v>1000</v>
      </c>
      <c r="F40" s="82">
        <v>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44227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55968650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A73E5-4FB4-4655-95F8-3C8E09E3B8DA}">
  <sheetPr>
    <pageSetUpPr fitToPage="1"/>
  </sheetPr>
  <dimension ref="A1:H49"/>
  <sheetViews>
    <sheetView workbookViewId="0">
      <selection activeCell="D13" sqref="D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44500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305601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305181</v>
      </c>
      <c r="F21" s="52">
        <f>+F22+F23</f>
        <v>99.862565894745103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24893</v>
      </c>
      <c r="F22" s="52">
        <f>E22/E20*100</f>
        <v>8.1455885288333469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280288</v>
      </c>
      <c r="F23" s="52">
        <f>E23/E20*100</f>
        <v>91.71697736591176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420</v>
      </c>
      <c r="F32" s="65">
        <f>E32/$E$20*100</f>
        <v>0.13743410525489119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52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252274323</v>
      </c>
      <c r="D40" s="81">
        <v>3519890</v>
      </c>
      <c r="E40" s="80">
        <v>255427752</v>
      </c>
      <c r="F40" s="82">
        <v>3563889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44500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305414207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ECE-E7C3-4C59-B564-0FF106D4A1C5}">
  <sheetPr>
    <pageSetUpPr fitToPage="1"/>
  </sheetPr>
  <dimension ref="A1:H49"/>
  <sheetViews>
    <sheetView workbookViewId="0">
      <selection activeCell="F4" sqref="F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44530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305922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305502</v>
      </c>
      <c r="F21" s="52">
        <f>+F22+F23</f>
        <v>99.862710102575164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15042</v>
      </c>
      <c r="F22" s="52">
        <f>E22/E20*100</f>
        <v>4.916939612057976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290460</v>
      </c>
      <c r="F23" s="52">
        <f>E23/E20*100</f>
        <v>94.945770490517191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420</v>
      </c>
      <c r="F32" s="65">
        <f>E32/$E$20*100</f>
        <v>0.13728989742483377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53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10970</v>
      </c>
      <c r="D40" s="81">
        <v>98745</v>
      </c>
      <c r="E40" s="80">
        <v>11112</v>
      </c>
      <c r="F40" s="82">
        <v>100019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44530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305611562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FDCB8-79DA-4D28-9CAC-8F0CFE8BA970}">
  <sheetPr>
    <pageSetUpPr fitToPage="1"/>
  </sheetPr>
  <dimension ref="A1:H49"/>
  <sheetViews>
    <sheetView tabSelected="1" workbookViewId="0">
      <selection activeCell="G3" sqref="G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44561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305016</v>
      </c>
      <c r="F20" s="47">
        <f>+F21+F24+F27+F32</f>
        <v>99.999999999999986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304493</v>
      </c>
      <c r="F21" s="52">
        <f>+F22+F23</f>
        <v>99.828533585123395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13320</v>
      </c>
      <c r="F22" s="52">
        <f>E22/E20*100</f>
        <v>4.3669840270674323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291173</v>
      </c>
      <c r="F23" s="52">
        <f>E23/E20*100</f>
        <v>95.461549558055964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523</v>
      </c>
      <c r="F32" s="65">
        <f>E32/$E$20*100</f>
        <v>0.17146641487659664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54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493</v>
      </c>
      <c r="D40" s="81">
        <v>1450493</v>
      </c>
      <c r="E40" s="80">
        <v>500</v>
      </c>
      <c r="F40" s="82">
        <v>1470655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44561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304623042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91F8D-8BA7-410F-9B26-DA303A5405F0}">
  <sheetPr>
    <pageSetUpPr fitToPage="1"/>
  </sheetPr>
  <dimension ref="A1:H49"/>
  <sheetViews>
    <sheetView workbookViewId="0">
      <selection activeCell="H14" sqref="H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44255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56156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41530</v>
      </c>
      <c r="F21" s="52">
        <f>+F22+F23</f>
        <v>73.954697628036186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7276</v>
      </c>
      <c r="F22" s="52">
        <f>E22/E20*100</f>
        <v>12.956763302229504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34254</v>
      </c>
      <c r="F23" s="52">
        <f>E23/E20*100</f>
        <v>60.997934325806682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14019</v>
      </c>
      <c r="F24" s="52">
        <f>+F25+F26</f>
        <v>24.964384927701403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14019</v>
      </c>
      <c r="F25" s="52">
        <f>E25/$E$20*100</f>
        <v>24.964384927701403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607</v>
      </c>
      <c r="F32" s="65">
        <f>E32/$E$20*100</f>
        <v>1.0809174442624119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44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295000</v>
      </c>
      <c r="E40" s="80">
        <v>0</v>
      </c>
      <c r="F40" s="82">
        <v>298894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44255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55655667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42605-A3CB-41E7-B1E3-A580A5589E36}">
  <sheetPr>
    <pageSetUpPr fitToPage="1"/>
  </sheetPr>
  <dimension ref="A1:H49"/>
  <sheetViews>
    <sheetView workbookViewId="0">
      <selection activeCell="H8" sqref="H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44286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55064</v>
      </c>
      <c r="F20" s="47">
        <f>+F21+F24+F27+F32</f>
        <v>100.00000000000001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40325</v>
      </c>
      <c r="F21" s="52">
        <f>+F22+F23</f>
        <v>73.232965276768866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1070</v>
      </c>
      <c r="F22" s="52">
        <f>E22/E20*100</f>
        <v>1.9431933749818393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39255</v>
      </c>
      <c r="F23" s="52">
        <f>E23/E20*100</f>
        <v>71.28977190178702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14025</v>
      </c>
      <c r="F24" s="52">
        <f>+F25+F26</f>
        <v>25.47036176086009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14025</v>
      </c>
      <c r="F25" s="52">
        <f>E25/$E$20*100</f>
        <v>25.47036176086009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714</v>
      </c>
      <c r="F32" s="65">
        <f>E32/$E$20*100</f>
        <v>1.2966729623710591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45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1082500</v>
      </c>
      <c r="E40" s="80">
        <v>0</v>
      </c>
      <c r="F40" s="82">
        <v>1096464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44286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54561185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D993B-31FC-4E35-B801-88859BB79A55}">
  <sheetPr>
    <pageSetUpPr fitToPage="1"/>
  </sheetPr>
  <dimension ref="A1:H49"/>
  <sheetViews>
    <sheetView topLeftCell="A22" workbookViewId="0">
      <selection activeCell="F10" sqref="F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44316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54857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40113</v>
      </c>
      <c r="F21" s="52">
        <f>+F22+F23</f>
        <v>73.122846674079881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856</v>
      </c>
      <c r="F22" s="52">
        <f>E22/E20*100</f>
        <v>1.5604207302623183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39257</v>
      </c>
      <c r="F23" s="52">
        <f>E23/E20*100</f>
        <v>71.562425943817559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14030</v>
      </c>
      <c r="F24" s="52">
        <f>+F25+F26</f>
        <v>25.575587436425618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14030</v>
      </c>
      <c r="F25" s="52">
        <f>E25/$E$20*100</f>
        <v>25.575587436425618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714</v>
      </c>
      <c r="F32" s="65">
        <f>E32/$E$20*100</f>
        <v>1.3015658894945039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46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207500</v>
      </c>
      <c r="E40" s="80">
        <v>0</v>
      </c>
      <c r="F40" s="82">
        <v>210198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44316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54352590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55E6C-AFCE-4EC2-9B4D-BBA8F59E3A05}">
  <sheetPr>
    <pageSetUpPr fitToPage="1"/>
  </sheetPr>
  <dimension ref="A1:H49"/>
  <sheetViews>
    <sheetView workbookViewId="0">
      <selection activeCell="F18" sqref="F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44347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54364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40130</v>
      </c>
      <c r="F21" s="52">
        <f>+F22+F23</f>
        <v>73.817231991759257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872</v>
      </c>
      <c r="F22" s="52">
        <f>E22/E20*100</f>
        <v>1.6040026488117136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39258</v>
      </c>
      <c r="F23" s="52">
        <f>E23/E20*100</f>
        <v>72.213229342947542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14020</v>
      </c>
      <c r="F24" s="52">
        <f>+F25+F26</f>
        <v>25.789125156353471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14020</v>
      </c>
      <c r="F25" s="52">
        <f>E25/$E$20*100</f>
        <v>25.789125156353471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214</v>
      </c>
      <c r="F32" s="65">
        <f>E32/$E$20*100</f>
        <v>0.39364285188727838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47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0</v>
      </c>
      <c r="D40" s="81">
        <v>0</v>
      </c>
      <c r="E40" s="80">
        <v>0</v>
      </c>
      <c r="F40" s="82">
        <v>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44347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54337379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BDB73-E802-4CE9-8904-973DA53D4AF4}">
  <sheetPr>
    <pageSetUpPr fitToPage="1"/>
  </sheetPr>
  <dimension ref="A1:H49"/>
  <sheetViews>
    <sheetView topLeftCell="A25" workbookViewId="0">
      <selection activeCell="E15" sqref="E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44377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54189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39864</v>
      </c>
      <c r="F21" s="52">
        <f>+F22+F23</f>
        <v>73.564745612578193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604</v>
      </c>
      <c r="F22" s="52">
        <f>E22/E20*100</f>
        <v>1.1146173577663363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39260</v>
      </c>
      <c r="F23" s="52">
        <f>E23/E20*100</f>
        <v>72.450128254811858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14008</v>
      </c>
      <c r="F24" s="52">
        <f>+F25+F26</f>
        <v>25.850264813892121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14008</v>
      </c>
      <c r="F25" s="52">
        <f>E25/$E$20*100</f>
        <v>25.850264813892121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317</v>
      </c>
      <c r="F32" s="65">
        <f>E32/$E$20*100</f>
        <v>0.58498957352968306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48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3455</v>
      </c>
      <c r="D40" s="81">
        <v>165000</v>
      </c>
      <c r="E40" s="80">
        <v>3499</v>
      </c>
      <c r="F40" s="82">
        <v>167096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44377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54160779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4EFAC-6B33-491C-B6D5-A9FE7A26B3B3}">
  <sheetPr>
    <pageSetUpPr fitToPage="1"/>
  </sheetPr>
  <dimension ref="A1:H49"/>
  <sheetViews>
    <sheetView topLeftCell="A19"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44408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53436</v>
      </c>
      <c r="F20" s="47">
        <f>+F21+F24+F27+F32</f>
        <v>99.999999999999986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39107</v>
      </c>
      <c r="F21" s="52">
        <f>+F22+F23</f>
        <v>73.184744367093344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4096</v>
      </c>
      <c r="F22" s="52">
        <f>E22/E20*100</f>
        <v>7.665244404521296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35011</v>
      </c>
      <c r="F23" s="52">
        <f>E23/E20*100</f>
        <v>65.519499962572041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14012</v>
      </c>
      <c r="F24" s="52">
        <f>+F25+F26</f>
        <v>26.222022606482518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14012</v>
      </c>
      <c r="F25" s="52">
        <f>E25/$E$20*100</f>
        <v>26.222022606482518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317</v>
      </c>
      <c r="F32" s="65">
        <f>E32/$E$20*100</f>
        <v>0.59323302642413356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49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4938</v>
      </c>
      <c r="D40" s="81">
        <v>750000</v>
      </c>
      <c r="E40" s="80">
        <v>4999.7299999999996</v>
      </c>
      <c r="F40" s="82">
        <v>759375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44408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53406130.32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6DF7D-6BBF-43E1-B30A-DADA72BECA25}">
  <sheetPr>
    <pageSetUpPr fitToPage="1"/>
  </sheetPr>
  <dimension ref="A1:H49"/>
  <sheetViews>
    <sheetView workbookViewId="0">
      <selection activeCell="E32" sqref="E3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44439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53343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39002</v>
      </c>
      <c r="F21" s="52">
        <f>+F22+F23</f>
        <v>73.115497816020849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3989</v>
      </c>
      <c r="F22" s="52">
        <f>E22/E20*100</f>
        <v>7.4780196089458784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35013</v>
      </c>
      <c r="F23" s="52">
        <f>E23/E20*100</f>
        <v>65.637478207074977</v>
      </c>
    </row>
    <row r="24" spans="1:8" x14ac:dyDescent="0.25">
      <c r="A24" s="48" t="s">
        <v>21</v>
      </c>
      <c r="B24" s="54"/>
      <c r="C24" s="54"/>
      <c r="D24" s="50">
        <v>9</v>
      </c>
      <c r="E24" s="51">
        <f>E25+E26</f>
        <v>14024</v>
      </c>
      <c r="F24" s="52">
        <f>+F25+F26</f>
        <v>26.290234894925295</v>
      </c>
    </row>
    <row r="25" spans="1:8" x14ac:dyDescent="0.25">
      <c r="A25" s="53" t="s">
        <v>22</v>
      </c>
      <c r="B25" s="54"/>
      <c r="C25" s="54"/>
      <c r="D25" s="50">
        <v>10</v>
      </c>
      <c r="E25" s="51">
        <v>14024</v>
      </c>
      <c r="F25" s="52">
        <f>E25/$E$20*100</f>
        <v>26.290234894925295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317</v>
      </c>
      <c r="F32" s="65">
        <f>E32/$E$20*100</f>
        <v>0.59426728905385895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50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987</v>
      </c>
      <c r="D40" s="81">
        <v>104938</v>
      </c>
      <c r="E40" s="80">
        <v>999</v>
      </c>
      <c r="F40" s="82">
        <v>106250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44439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53310152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5A2AF-559E-45ED-A92A-9FD055679832}">
  <sheetPr>
    <pageSetUpPr fitToPage="1"/>
  </sheetPr>
  <dimension ref="A1:H49"/>
  <sheetViews>
    <sheetView workbookViewId="0">
      <selection activeCell="C22" sqref="C2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3" t="s">
        <v>41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2" t="s">
        <v>40</v>
      </c>
      <c r="B8" s="94" t="s">
        <v>42</v>
      </c>
      <c r="C8" s="13"/>
      <c r="D8" s="14"/>
      <c r="E8" s="18" t="s">
        <v>5</v>
      </c>
      <c r="F8" s="19" t="s">
        <v>6</v>
      </c>
    </row>
    <row r="9" spans="1:6" x14ac:dyDescent="0.25">
      <c r="C9" s="13"/>
      <c r="D9" s="14"/>
      <c r="E9" s="21"/>
      <c r="F9" s="22"/>
    </row>
    <row r="10" spans="1:6" x14ac:dyDescent="0.25">
      <c r="A10" s="8" t="s">
        <v>3</v>
      </c>
      <c r="B10" s="17" t="s">
        <v>4</v>
      </c>
      <c r="C10" s="13"/>
      <c r="D10" s="14"/>
      <c r="E10" s="24" t="s">
        <v>9</v>
      </c>
      <c r="F10" s="23" t="s">
        <v>10</v>
      </c>
    </row>
    <row r="11" spans="1:6" x14ac:dyDescent="0.25">
      <c r="A11" s="20"/>
      <c r="B11" s="20"/>
      <c r="C11" s="13"/>
      <c r="D11" s="14"/>
      <c r="E11" s="15"/>
      <c r="F11" s="16"/>
    </row>
    <row r="12" spans="1:6" x14ac:dyDescent="0.25">
      <c r="A12" s="8" t="s">
        <v>7</v>
      </c>
      <c r="B12" s="23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5" t="s">
        <v>11</v>
      </c>
      <c r="B16" s="26"/>
      <c r="C16" s="26"/>
      <c r="D16" s="27"/>
      <c r="E16" s="27"/>
      <c r="F16" s="27"/>
    </row>
    <row r="17" spans="1:8" ht="13.8" thickBot="1" x14ac:dyDescent="0.3">
      <c r="A17" s="28"/>
      <c r="B17" s="28"/>
      <c r="C17" s="28"/>
      <c r="D17" s="29"/>
      <c r="E17" s="29"/>
      <c r="F17" s="29"/>
    </row>
    <row r="18" spans="1:8" ht="39.6" x14ac:dyDescent="0.3">
      <c r="A18" s="30" t="s">
        <v>12</v>
      </c>
      <c r="B18" s="31"/>
      <c r="C18" s="32"/>
      <c r="D18" s="33" t="s">
        <v>13</v>
      </c>
      <c r="E18" s="34" t="s">
        <v>14</v>
      </c>
      <c r="F18" s="35" t="s">
        <v>15</v>
      </c>
    </row>
    <row r="19" spans="1:8" ht="13.8" thickBot="1" x14ac:dyDescent="0.3">
      <c r="A19" s="36"/>
      <c r="B19" s="37"/>
      <c r="C19" s="38"/>
      <c r="D19" s="39"/>
      <c r="E19" s="40" t="s">
        <v>16</v>
      </c>
      <c r="F19" s="41">
        <v>44469</v>
      </c>
      <c r="G19" s="42"/>
    </row>
    <row r="20" spans="1:8" x14ac:dyDescent="0.25">
      <c r="A20" s="43" t="s">
        <v>17</v>
      </c>
      <c r="B20" s="44"/>
      <c r="C20" s="44"/>
      <c r="D20" s="45">
        <v>1</v>
      </c>
      <c r="E20" s="46">
        <f>+E21+E24+E27+E32</f>
        <v>53450</v>
      </c>
      <c r="F20" s="47">
        <f>+F21+F24+F27+F32</f>
        <v>100</v>
      </c>
    </row>
    <row r="21" spans="1:8" x14ac:dyDescent="0.25">
      <c r="A21" s="48" t="s">
        <v>18</v>
      </c>
      <c r="B21" s="49"/>
      <c r="C21" s="49"/>
      <c r="D21" s="50">
        <v>3</v>
      </c>
      <c r="E21" s="51">
        <f>E22+E23</f>
        <v>53037</v>
      </c>
      <c r="F21" s="52">
        <f>+F22+F23</f>
        <v>99.227315247895234</v>
      </c>
    </row>
    <row r="22" spans="1:8" x14ac:dyDescent="0.25">
      <c r="A22" s="53" t="s">
        <v>19</v>
      </c>
      <c r="B22" s="54"/>
      <c r="C22" s="54"/>
      <c r="D22" s="50">
        <v>4</v>
      </c>
      <c r="E22" s="51">
        <v>43037</v>
      </c>
      <c r="F22" s="52">
        <f>E22/E20*100</f>
        <v>80.518241347053319</v>
      </c>
    </row>
    <row r="23" spans="1:8" x14ac:dyDescent="0.25">
      <c r="A23" s="53" t="s">
        <v>20</v>
      </c>
      <c r="B23" s="54"/>
      <c r="C23" s="54"/>
      <c r="D23" s="50">
        <v>5</v>
      </c>
      <c r="E23" s="51">
        <v>10000</v>
      </c>
      <c r="F23" s="52">
        <f>E23/E20*100</f>
        <v>18.709073900841908</v>
      </c>
    </row>
    <row r="24" spans="1:8" hidden="1" x14ac:dyDescent="0.25">
      <c r="A24" s="48" t="s">
        <v>21</v>
      </c>
      <c r="B24" s="54"/>
      <c r="C24" s="54"/>
      <c r="D24" s="50">
        <v>9</v>
      </c>
      <c r="E24" s="51">
        <f>E25+E26</f>
        <v>0</v>
      </c>
      <c r="F24" s="52">
        <f>+F25+F26</f>
        <v>0</v>
      </c>
    </row>
    <row r="25" spans="1:8" hidden="1" x14ac:dyDescent="0.25">
      <c r="A25" s="53" t="s">
        <v>22</v>
      </c>
      <c r="B25" s="54"/>
      <c r="C25" s="54"/>
      <c r="D25" s="50">
        <v>10</v>
      </c>
      <c r="E25" s="51">
        <v>0</v>
      </c>
      <c r="F25" s="52">
        <f>E25/$E$20*100</f>
        <v>0</v>
      </c>
    </row>
    <row r="26" spans="1:8" hidden="1" x14ac:dyDescent="0.25">
      <c r="A26" s="53" t="s">
        <v>23</v>
      </c>
      <c r="B26" s="54"/>
      <c r="C26" s="54"/>
      <c r="D26" s="50">
        <v>11</v>
      </c>
      <c r="E26" s="51">
        <v>0</v>
      </c>
      <c r="F26" s="52">
        <f>E26/$E$20*100</f>
        <v>0</v>
      </c>
    </row>
    <row r="27" spans="1:8" hidden="1" x14ac:dyDescent="0.25">
      <c r="A27" s="48" t="s">
        <v>24</v>
      </c>
      <c r="B27" s="54"/>
      <c r="C27" s="54"/>
      <c r="D27" s="50">
        <v>12</v>
      </c>
      <c r="E27" s="51">
        <f>E28+E29</f>
        <v>0</v>
      </c>
      <c r="F27" s="52">
        <f>+F28+F29+F30</f>
        <v>0</v>
      </c>
    </row>
    <row r="28" spans="1:8" hidden="1" x14ac:dyDescent="0.25">
      <c r="A28" s="53" t="s">
        <v>25</v>
      </c>
      <c r="B28" s="54"/>
      <c r="C28" s="54"/>
      <c r="D28" s="50">
        <v>13</v>
      </c>
      <c r="E28" s="51">
        <v>0</v>
      </c>
      <c r="F28" s="52">
        <f>E28/$E$20*100</f>
        <v>0</v>
      </c>
      <c r="H28" s="55"/>
    </row>
    <row r="29" spans="1:8" hidden="1" x14ac:dyDescent="0.25">
      <c r="A29" s="53" t="s">
        <v>26</v>
      </c>
      <c r="B29" s="54"/>
      <c r="C29" s="54"/>
      <c r="D29" s="50">
        <v>14</v>
      </c>
      <c r="E29" s="51">
        <v>0</v>
      </c>
      <c r="F29" s="52">
        <f>E29/$E$20*100</f>
        <v>0</v>
      </c>
      <c r="H29" s="55"/>
    </row>
    <row r="30" spans="1:8" hidden="1" x14ac:dyDescent="0.25">
      <c r="A30" s="53" t="s">
        <v>27</v>
      </c>
      <c r="B30" s="54"/>
      <c r="C30" s="54"/>
      <c r="D30" s="50">
        <v>15</v>
      </c>
      <c r="E30" s="51">
        <v>0</v>
      </c>
      <c r="F30" s="52">
        <f t="shared" ref="F30:F31" si="0">E30/$E$20*100</f>
        <v>0</v>
      </c>
    </row>
    <row r="31" spans="1:8" hidden="1" x14ac:dyDescent="0.25">
      <c r="A31" s="56" t="s">
        <v>28</v>
      </c>
      <c r="B31" s="57"/>
      <c r="C31" s="57"/>
      <c r="D31" s="58">
        <v>24</v>
      </c>
      <c r="E31" s="59">
        <v>0</v>
      </c>
      <c r="F31" s="60">
        <f t="shared" si="0"/>
        <v>0</v>
      </c>
    </row>
    <row r="32" spans="1:8" ht="13.8" thickBot="1" x14ac:dyDescent="0.3">
      <c r="A32" s="61" t="s">
        <v>29</v>
      </c>
      <c r="B32" s="62"/>
      <c r="C32" s="62"/>
      <c r="D32" s="63">
        <v>24</v>
      </c>
      <c r="E32" s="64">
        <v>413</v>
      </c>
      <c r="F32" s="65">
        <f>E32/$E$20*100</f>
        <v>0.77268475210477083</v>
      </c>
    </row>
    <row r="33" spans="1:6" x14ac:dyDescent="0.25">
      <c r="A33" s="66"/>
      <c r="B33" s="67"/>
      <c r="C33" s="67"/>
      <c r="D33" s="68"/>
      <c r="E33" s="69"/>
      <c r="F33" s="70"/>
    </row>
    <row r="34" spans="1:6" x14ac:dyDescent="0.25">
      <c r="A34" s="66"/>
      <c r="B34" s="67"/>
      <c r="C34" s="67"/>
      <c r="D34" s="68"/>
      <c r="E34" s="69"/>
      <c r="F34" s="70"/>
    </row>
    <row r="35" spans="1:6" ht="15.6" x14ac:dyDescent="0.25">
      <c r="A35" s="71" t="s">
        <v>30</v>
      </c>
      <c r="B35" s="72"/>
      <c r="C35" s="72"/>
      <c r="D35" s="72"/>
      <c r="E35" s="72"/>
      <c r="F35" s="72"/>
    </row>
    <row r="36" spans="1:6" ht="13.8" thickBot="1" x14ac:dyDescent="0.3">
      <c r="B36" s="73"/>
      <c r="C36" s="73"/>
      <c r="D36" s="74"/>
      <c r="E36" s="75"/>
      <c r="F36" s="76"/>
    </row>
    <row r="37" spans="1:6" x14ac:dyDescent="0.25">
      <c r="A37" s="98" t="s">
        <v>31</v>
      </c>
      <c r="B37" s="101" t="s">
        <v>13</v>
      </c>
      <c r="C37" s="104" t="s">
        <v>32</v>
      </c>
      <c r="D37" s="105"/>
      <c r="E37" s="104" t="s">
        <v>33</v>
      </c>
      <c r="F37" s="105"/>
    </row>
    <row r="38" spans="1:6" x14ac:dyDescent="0.25">
      <c r="A38" s="99"/>
      <c r="B38" s="102"/>
      <c r="C38" s="77" t="s">
        <v>34</v>
      </c>
      <c r="D38" s="78" t="s">
        <v>35</v>
      </c>
      <c r="E38" s="77" t="s">
        <v>34</v>
      </c>
      <c r="F38" s="78" t="s">
        <v>35</v>
      </c>
    </row>
    <row r="39" spans="1:6" ht="13.8" thickBot="1" x14ac:dyDescent="0.3">
      <c r="A39" s="100"/>
      <c r="B39" s="103"/>
      <c r="C39" s="106" t="s">
        <v>51</v>
      </c>
      <c r="D39" s="106"/>
      <c r="E39" s="106"/>
      <c r="F39" s="107"/>
    </row>
    <row r="40" spans="1:6" ht="13.8" thickBot="1" x14ac:dyDescent="0.3">
      <c r="A40" s="95" t="s">
        <v>42</v>
      </c>
      <c r="B40" s="79">
        <v>1</v>
      </c>
      <c r="C40" s="80">
        <v>118494</v>
      </c>
      <c r="D40" s="81">
        <v>493</v>
      </c>
      <c r="E40" s="80">
        <v>119999</v>
      </c>
      <c r="F40" s="82">
        <v>499</v>
      </c>
    </row>
    <row r="41" spans="1:6" x14ac:dyDescent="0.25">
      <c r="A41" s="66"/>
      <c r="B41" s="73"/>
      <c r="C41" s="83"/>
      <c r="D41" s="83"/>
      <c r="E41" s="83"/>
      <c r="F41" s="83"/>
    </row>
    <row r="42" spans="1:6" ht="15.6" x14ac:dyDescent="0.25">
      <c r="A42" s="71" t="s">
        <v>37</v>
      </c>
      <c r="B42" s="73"/>
      <c r="C42" s="73"/>
      <c r="D42" s="74"/>
      <c r="E42" s="83"/>
      <c r="F42" s="83"/>
    </row>
    <row r="43" spans="1:6" ht="13.8" thickBot="1" x14ac:dyDescent="0.3">
      <c r="A43" s="66"/>
      <c r="B43" s="73"/>
      <c r="C43" s="89"/>
      <c r="D43" s="89"/>
      <c r="E43" s="83"/>
      <c r="F43" s="83"/>
    </row>
    <row r="44" spans="1:6" x14ac:dyDescent="0.25">
      <c r="A44" s="108" t="s">
        <v>31</v>
      </c>
      <c r="B44" s="110" t="s">
        <v>13</v>
      </c>
      <c r="C44" s="111" t="s">
        <v>38</v>
      </c>
      <c r="D44" s="112"/>
      <c r="E44" s="83"/>
      <c r="F44" s="83"/>
    </row>
    <row r="45" spans="1:6" ht="13.8" thickBot="1" x14ac:dyDescent="0.3">
      <c r="A45" s="109"/>
      <c r="B45" s="103"/>
      <c r="C45" s="90" t="s">
        <v>39</v>
      </c>
      <c r="D45" s="91">
        <f>F19</f>
        <v>44469</v>
      </c>
      <c r="E45" s="83"/>
      <c r="F45" s="83"/>
    </row>
    <row r="46" spans="1:6" x14ac:dyDescent="0.25">
      <c r="A46" s="95" t="s">
        <v>42</v>
      </c>
      <c r="B46" s="45">
        <v>1</v>
      </c>
      <c r="C46" s="96">
        <v>53422288</v>
      </c>
      <c r="D46" s="97"/>
      <c r="E46" s="75"/>
      <c r="F46" s="76"/>
    </row>
    <row r="47" spans="1:6" x14ac:dyDescent="0.25">
      <c r="A47" s="66"/>
      <c r="B47" s="73"/>
      <c r="C47" s="73"/>
      <c r="D47" s="84"/>
      <c r="E47" s="75"/>
      <c r="F47" s="76"/>
    </row>
    <row r="48" spans="1:6" x14ac:dyDescent="0.25">
      <c r="A48" s="66"/>
      <c r="B48" s="73"/>
      <c r="C48" s="73"/>
      <c r="D48" s="74"/>
      <c r="E48" s="75"/>
      <c r="F48" s="76"/>
    </row>
    <row r="49" spans="1:6" ht="52.8" x14ac:dyDescent="0.3">
      <c r="A49" s="85" t="s">
        <v>36</v>
      </c>
      <c r="B49" s="86"/>
      <c r="C49" s="86"/>
      <c r="D49" s="87"/>
      <c r="E49" s="87"/>
      <c r="F49" s="88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2022-01-07T10:34:27Z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2020-11-24T10:33:49Z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d6c0c6f4-bdca-4675-bfcc-37b5c1363889</vt:lpwstr>
  </property>
  <property fmtid="{D5CDD505-2E9C-101B-9397-08002B2CF9AE}" pid="8" name="MSIP_Label_2a6524ed-fb1a-49fd-bafe-15c5e5ffd047_ContentBits">
    <vt:lpwstr>0</vt:lpwstr>
  </property>
</Properties>
</file>