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DE67E897-B237-4894-B876-3362E8869740}" xr6:coauthVersionLast="45" xr6:coauthVersionMax="45" xr10:uidLastSave="{00000000-0000-0000-0000-000000000000}"/>
  <bookViews>
    <workbookView xWindow="-108" yWindow="-108" windowWidth="23256" windowHeight="12576" tabRatio="973" firstSheet="3" activeTab="11" xr2:uid="{00000000-000D-0000-FFFF-FFFF00000000}"/>
  </bookViews>
  <sheets>
    <sheet name="leden 2020" sheetId="26" r:id="rId1"/>
    <sheet name="únor 2020" sheetId="27" r:id="rId2"/>
    <sheet name="březen 2020" sheetId="28" r:id="rId3"/>
    <sheet name="duben 2020" sheetId="29" r:id="rId4"/>
    <sheet name="květen 2020" sheetId="30" r:id="rId5"/>
    <sheet name="červen 2020" sheetId="31" r:id="rId6"/>
    <sheet name="červenec 2020 " sheetId="32" r:id="rId7"/>
    <sheet name="srpen 2020" sheetId="33" r:id="rId8"/>
    <sheet name="září 2020" sheetId="34" r:id="rId9"/>
    <sheet name="říjen 2020" sheetId="35" r:id="rId10"/>
    <sheet name="listopad 2020" sheetId="36" r:id="rId11"/>
    <sheet name="prosinec 2020" sheetId="37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9" i="37" l="1"/>
  <c r="D46" i="37"/>
  <c r="E26" i="37"/>
  <c r="E23" i="37"/>
  <c r="E21" i="37"/>
  <c r="E20" i="37" l="1"/>
  <c r="F30" i="37" s="1"/>
  <c r="E26" i="36"/>
  <c r="F22" i="37" l="1"/>
  <c r="F27" i="37"/>
  <c r="F25" i="37"/>
  <c r="F33" i="37"/>
  <c r="F28" i="37"/>
  <c r="F21" i="37"/>
  <c r="F24" i="37"/>
  <c r="F23" i="37" s="1"/>
  <c r="F32" i="37"/>
  <c r="F31" i="37"/>
  <c r="F29" i="37" s="1"/>
  <c r="D46" i="36"/>
  <c r="E29" i="36"/>
  <c r="E23" i="36"/>
  <c r="E21" i="36"/>
  <c r="F26" i="37" l="1"/>
  <c r="F20" i="37" s="1"/>
  <c r="E20" i="36"/>
  <c r="F33" i="36" s="1"/>
  <c r="D46" i="35"/>
  <c r="E29" i="35"/>
  <c r="E26" i="35"/>
  <c r="E23" i="35"/>
  <c r="E21" i="35"/>
  <c r="F21" i="36" l="1"/>
  <c r="F32" i="36"/>
  <c r="F31" i="36"/>
  <c r="F25" i="36"/>
  <c r="F24" i="36"/>
  <c r="F23" i="36" s="1"/>
  <c r="F22" i="36"/>
  <c r="F30" i="36"/>
  <c r="F28" i="36"/>
  <c r="F27" i="36"/>
  <c r="E20" i="35"/>
  <c r="F32" i="35" s="1"/>
  <c r="D46" i="34"/>
  <c r="E29" i="34"/>
  <c r="E26" i="34"/>
  <c r="E23" i="34"/>
  <c r="E21" i="34"/>
  <c r="F29" i="36" l="1"/>
  <c r="F26" i="36"/>
  <c r="F20" i="36" s="1"/>
  <c r="F27" i="35"/>
  <c r="F33" i="35"/>
  <c r="F22" i="35"/>
  <c r="F21" i="35"/>
  <c r="F28" i="35"/>
  <c r="F26" i="35" s="1"/>
  <c r="F24" i="35"/>
  <c r="F30" i="35"/>
  <c r="F25" i="35"/>
  <c r="F31" i="35"/>
  <c r="E20" i="34"/>
  <c r="F21" i="34" s="1"/>
  <c r="D46" i="33"/>
  <c r="E29" i="33"/>
  <c r="E26" i="33"/>
  <c r="E23" i="33"/>
  <c r="E21" i="33"/>
  <c r="F23" i="35" l="1"/>
  <c r="F29" i="35"/>
  <c r="F30" i="34"/>
  <c r="F33" i="34"/>
  <c r="F32" i="34"/>
  <c r="F22" i="34"/>
  <c r="F28" i="34"/>
  <c r="F25" i="34"/>
  <c r="F31" i="34"/>
  <c r="F24" i="34"/>
  <c r="F27" i="34"/>
  <c r="E20" i="33"/>
  <c r="F21" i="33" s="1"/>
  <c r="D46" i="32"/>
  <c r="E29" i="32"/>
  <c r="E26" i="32"/>
  <c r="E23" i="32"/>
  <c r="E21" i="32"/>
  <c r="F20" i="35" l="1"/>
  <c r="F23" i="34"/>
  <c r="F26" i="34"/>
  <c r="F29" i="34"/>
  <c r="F22" i="33"/>
  <c r="F24" i="33"/>
  <c r="F30" i="33"/>
  <c r="F33" i="33"/>
  <c r="F31" i="33"/>
  <c r="F29" i="33" s="1"/>
  <c r="F27" i="33"/>
  <c r="F32" i="33"/>
  <c r="F25" i="33"/>
  <c r="F28" i="33"/>
  <c r="E20" i="32"/>
  <c r="F32" i="32" s="1"/>
  <c r="E29" i="31"/>
  <c r="E26" i="31"/>
  <c r="E23" i="31"/>
  <c r="E21" i="31"/>
  <c r="F20" i="34" l="1"/>
  <c r="F23" i="33"/>
  <c r="F26" i="33"/>
  <c r="F27" i="32"/>
  <c r="F24" i="32"/>
  <c r="F30" i="32"/>
  <c r="F21" i="32"/>
  <c r="F31" i="32"/>
  <c r="F28" i="32"/>
  <c r="F25" i="32"/>
  <c r="F22" i="32"/>
  <c r="F33" i="32"/>
  <c r="E20" i="31"/>
  <c r="F33" i="31" s="1"/>
  <c r="E29" i="30"/>
  <c r="F20" i="33" l="1"/>
  <c r="F26" i="32"/>
  <c r="F29" i="32"/>
  <c r="F23" i="32"/>
  <c r="F22" i="31"/>
  <c r="F21" i="31"/>
  <c r="F30" i="31"/>
  <c r="F32" i="31"/>
  <c r="F27" i="31"/>
  <c r="F31" i="31"/>
  <c r="F28" i="31"/>
  <c r="F24" i="31"/>
  <c r="F25" i="31"/>
  <c r="E26" i="30"/>
  <c r="E23" i="30"/>
  <c r="E21" i="30"/>
  <c r="F20" i="32" l="1"/>
  <c r="F26" i="31"/>
  <c r="F29" i="31"/>
  <c r="F23" i="31"/>
  <c r="F20" i="31" s="1"/>
  <c r="E20" i="30"/>
  <c r="F33" i="30" s="1"/>
  <c r="E29" i="29"/>
  <c r="E26" i="29"/>
  <c r="E23" i="29"/>
  <c r="E21" i="29"/>
  <c r="F28" i="30" l="1"/>
  <c r="F31" i="30"/>
  <c r="F22" i="30"/>
  <c r="F32" i="30"/>
  <c r="F24" i="30"/>
  <c r="F27" i="30"/>
  <c r="F26" i="30" s="1"/>
  <c r="F25" i="30"/>
  <c r="F21" i="30"/>
  <c r="F30" i="30"/>
  <c r="F29" i="30" s="1"/>
  <c r="E20" i="29"/>
  <c r="F33" i="29" s="1"/>
  <c r="E29" i="28"/>
  <c r="E26" i="28"/>
  <c r="E23" i="28"/>
  <c r="E21" i="28"/>
  <c r="F23" i="30" l="1"/>
  <c r="F20" i="30"/>
  <c r="F27" i="29"/>
  <c r="F28" i="29"/>
  <c r="F31" i="29"/>
  <c r="F30" i="29"/>
  <c r="F29" i="29" s="1"/>
  <c r="F21" i="29"/>
  <c r="F22" i="29"/>
  <c r="F32" i="29"/>
  <c r="F24" i="29"/>
  <c r="F25" i="29"/>
  <c r="E20" i="28"/>
  <c r="F31" i="28" s="1"/>
  <c r="F27" i="28"/>
  <c r="F24" i="28"/>
  <c r="E33" i="27"/>
  <c r="E30" i="27"/>
  <c r="E27" i="27"/>
  <c r="E25" i="27"/>
  <c r="F21" i="28" l="1"/>
  <c r="F25" i="28"/>
  <c r="F26" i="29"/>
  <c r="F23" i="29"/>
  <c r="F20" i="29" s="1"/>
  <c r="F22" i="28"/>
  <c r="F30" i="28"/>
  <c r="F29" i="28" s="1"/>
  <c r="F28" i="28"/>
  <c r="F26" i="28" s="1"/>
  <c r="F33" i="28"/>
  <c r="F32" i="28"/>
  <c r="F23" i="28"/>
  <c r="E24" i="27"/>
  <c r="F34" i="27" s="1"/>
  <c r="F25" i="27"/>
  <c r="F37" i="27"/>
  <c r="F26" i="27"/>
  <c r="F36" i="27"/>
  <c r="F28" i="27"/>
  <c r="F31" i="27"/>
  <c r="E45" i="26"/>
  <c r="F35" i="27" l="1"/>
  <c r="F33" i="27" s="1"/>
  <c r="F29" i="27"/>
  <c r="F32" i="27"/>
  <c r="F20" i="28"/>
  <c r="F30" i="27"/>
  <c r="F27" i="27"/>
  <c r="F24" i="27" s="1"/>
  <c r="E25" i="26"/>
  <c r="E33" i="26" l="1"/>
  <c r="E30" i="26"/>
  <c r="E27" i="26"/>
  <c r="E24" i="26" l="1"/>
  <c r="F26" i="26" s="1"/>
  <c r="F37" i="26" l="1"/>
  <c r="F25" i="26"/>
  <c r="F36" i="26"/>
  <c r="F32" i="26"/>
  <c r="F31" i="26"/>
  <c r="F35" i="26"/>
  <c r="F29" i="26"/>
  <c r="F34" i="26"/>
  <c r="F28" i="26"/>
  <c r="F27" i="26" l="1"/>
  <c r="F33" i="26"/>
  <c r="F30" i="26"/>
  <c r="F24" i="26" l="1"/>
</calcChain>
</file>

<file path=xl/sharedStrings.xml><?xml version="1.0" encoding="utf-8"?>
<sst xmlns="http://schemas.openxmlformats.org/spreadsheetml/2006/main" count="622" uniqueCount="57">
  <si>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</si>
  <si>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</si>
  <si>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</si>
  <si>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alternativní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</si>
  <si>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</si>
  <si>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</si>
  <si>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</si>
  <si>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</si>
  <si>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</si>
  <si>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</si>
  <si>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</si>
  <si>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</si>
  <si>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</si>
  <si>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</si>
  <si>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</si>
  <si>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</si>
  <si>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</si>
  <si>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</si>
  <si>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</si>
  <si>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</si>
  <si>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</si>
  <si>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</si>
  <si>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</si>
  <si>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</si>
  <si>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</si>
  <si>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</si>
  <si>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</si>
  <si>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</si>
  <si>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</si>
  <si>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</si>
  <si>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</si>
  <si>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</si>
  <si>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</si>
  <si>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</si>
  <si>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</si>
  <si>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</si>
  <si>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Raiffeisen investiční společnost a.s.
Praha 4, Hvězdova 1716/2b, PSČ 140 78, IČ: 29146739
zapsaná v obchodním rejstříku vedeném Městským soudem v Praze, oddíl B, vložka 18837
http://www.rfis.cz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</si>
  <si>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</si>
  <si>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</si>
  <si>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</si>
  <si>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Vydané vládními institucemi</t>
  </si>
  <si>
    <t xml:space="preserve">  Státní bezkupónové dluhopisy a ostatní cenné papíry přijímané centrální bankou k refinancování</t>
  </si>
  <si>
    <t>za období 1.1.- 31.1.2020</t>
  </si>
  <si>
    <t>za období 1.2.- 29.2.2020</t>
  </si>
  <si>
    <t>za období 1.3.- 31.3.2020</t>
  </si>
  <si>
    <t>ISIN</t>
  </si>
  <si>
    <t>za období 1.4.- 30.4.2020</t>
  </si>
  <si>
    <t>CZ0008474954</t>
  </si>
  <si>
    <t>Třída A1 - Kapitalizační CZ0008474954</t>
  </si>
  <si>
    <t>za období 1.5.- 31.5.2020</t>
  </si>
  <si>
    <t>za období 1.6.- 30.6.2020</t>
  </si>
  <si>
    <t>za období 1.7.- 31.7.2020</t>
  </si>
  <si>
    <t>za období 1.8.- 31.8.2020</t>
  </si>
  <si>
    <t>za období 1.9.- 30.9.2020</t>
  </si>
  <si>
    <t>za období 1.10.- 31.10.2020</t>
  </si>
  <si>
    <t>za období 1.11.- 30.11.2020</t>
  </si>
  <si>
    <t>za období 1.12.- 31.12.2020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</si>
</sst>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43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Alignment="1" applyProtection="1">
      <alignment horizontal="left" vertical="center"/>
      <protection hidden="1"/>
    </xf>
    <xf numFmtId="1" fontId="8" fillId="0" borderId="0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9" fillId="0" borderId="0" xfId="1" applyFont="1" applyBorder="1" applyAlignment="1">
      <alignment horizontal="left" vertical="center"/>
    </xf>
    <xf numFmtId="0" fontId="4" fillId="0" borderId="0" xfId="1" applyFont="1" applyFill="1" applyBorder="1" applyAlignment="1" applyProtection="1">
      <alignment horizontal="left" vertical="top"/>
    </xf>
    <xf numFmtId="0" fontId="10" fillId="0" borderId="0" xfId="1" applyFont="1" applyFill="1" applyBorder="1" applyAlignment="1" applyProtection="1">
      <alignment horizontal="justify" vertical="top" wrapText="1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9" fillId="0" borderId="19" xfId="1" applyFont="1" applyFill="1" applyBorder="1" applyAlignment="1">
      <alignment vertical="center" wrapText="1"/>
    </xf>
    <xf numFmtId="0" fontId="18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8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3" fontId="21" fillId="0" borderId="21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2" xfId="1" applyNumberFormat="1" applyFont="1" applyFill="1" applyBorder="1" applyAlignment="1" applyProtection="1">
      <alignment horizontal="center" vertical="center"/>
    </xf>
    <xf numFmtId="0" fontId="18" fillId="0" borderId="0" xfId="1" applyFont="1" applyFill="1" applyBorder="1" applyAlignment="1" applyProtection="1">
      <alignment horizontal="center" vertical="center" wrapText="1"/>
    </xf>
    <xf numFmtId="3" fontId="10" fillId="0" borderId="0" xfId="1" applyNumberFormat="1" applyFont="1" applyFill="1" applyBorder="1" applyAlignment="1" applyProtection="1">
      <alignment horizontal="right" indent="1"/>
    </xf>
    <xf numFmtId="3" fontId="1" fillId="0" borderId="0" xfId="1" applyNumberFormat="1" applyBorder="1" applyAlignment="1">
      <alignment horizontal="right" indent="1"/>
    </xf>
    <xf numFmtId="3" fontId="4" fillId="0" borderId="0" xfId="1" applyNumberFormat="1" applyFont="1" applyFill="1" applyBorder="1" applyAlignment="1" applyProtection="1">
      <alignment horizontal="right" indent="1" shrinkToFit="1"/>
      <protection locked="0"/>
    </xf>
    <xf numFmtId="3" fontId="1" fillId="0" borderId="0" xfId="1" applyNumberFormat="1" applyFont="1" applyFill="1" applyBorder="1" applyAlignment="1" applyProtection="1">
      <alignment horizontal="right" indent="1"/>
    </xf>
    <xf numFmtId="0" fontId="21" fillId="2" borderId="0" xfId="2" applyFont="1" applyFill="1" applyAlignment="1">
      <alignment horizontal="centerContinuous" vertical="center" wrapText="1"/>
    </xf>
    <xf numFmtId="0" fontId="22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3" fillId="0" borderId="0" xfId="1" applyFont="1"/>
    <xf numFmtId="0" fontId="10" fillId="0" borderId="0" xfId="1" applyFont="1" applyFill="1" applyBorder="1" applyAlignment="1" applyProtection="1">
      <alignment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14" fontId="21" fillId="0" borderId="0" xfId="1" applyNumberFormat="1" applyFont="1" applyFill="1" applyBorder="1" applyAlignment="1">
      <alignment horizontal="left" vertical="center"/>
    </xf>
    <xf numFmtId="0" fontId="9" fillId="0" borderId="0" xfId="1" applyFont="1" applyBorder="1" applyAlignment="1">
      <alignment horizontal="left" vertical="center" wrapText="1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3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4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3" xfId="1" applyFont="1" applyFill="1" applyBorder="1" applyAlignment="1">
      <alignment horizontal="left" vertical="center" indent="1"/>
    </xf>
    <xf numFmtId="0" fontId="18" fillId="0" borderId="11" xfId="1" applyFont="1" applyFill="1" applyBorder="1" applyAlignment="1" applyProtection="1">
      <alignment horizontal="center" vertical="center" wrapText="1"/>
    </xf>
    <xf numFmtId="3" fontId="1" fillId="0" borderId="37" xfId="1" applyNumberFormat="1" applyBorder="1" applyAlignment="1">
      <alignment horizontal="right" indent="1"/>
    </xf>
    <xf numFmtId="3" fontId="1" fillId="0" borderId="1" xfId="1" applyNumberFormat="1" applyBorder="1" applyAlignment="1">
      <alignment horizontal="right" indent="1"/>
    </xf>
    <xf numFmtId="3" fontId="1" fillId="0" borderId="36" xfId="1" applyNumberFormat="1" applyBorder="1" applyAlignment="1">
      <alignment horizontal="right" indent="1"/>
    </xf>
    <xf numFmtId="0" fontId="18" fillId="0" borderId="36" xfId="1" applyFont="1" applyFill="1" applyBorder="1" applyAlignment="1" applyProtection="1">
      <alignment horizontal="center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9" fillId="0" borderId="0" xfId="1" applyFont="1" applyBorder="1" applyAlignment="1">
      <alignment horizontal="left" vertical="center" wrapText="1"/>
    </xf>
    <xf numFmtId="0" fontId="9" fillId="0" borderId="36" xfId="1" applyFont="1" applyFill="1" applyBorder="1" applyAlignment="1">
      <alignment horizontal="left" vertical="center" inden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1" fillId="0" borderId="1" xfId="1" applyNumberFormat="1" applyBorder="1" applyAlignment="1">
      <alignment horizontal="right" indent="5"/>
    </xf>
    <xf numFmtId="3" fontId="1" fillId="0" borderId="3" xfId="1" applyNumberFormat="1" applyBorder="1" applyAlignment="1">
      <alignment horizontal="right" indent="5"/>
    </xf>
    <xf numFmtId="0" fontId="9" fillId="0" borderId="0" xfId="1" applyFont="1" applyBorder="1" applyAlignment="1">
      <alignment horizontal="left" vertical="center" wrapText="1"/>
    </xf>
    <xf numFmtId="0" fontId="21" fillId="0" borderId="8" xfId="1" applyFont="1" applyFill="1" applyBorder="1" applyAlignment="1">
      <alignment horizontal="center" vertical="center"/>
    </xf>
    <xf numFmtId="0" fontId="21" fillId="0" borderId="28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29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0" xfId="1" applyFont="1" applyBorder="1" applyAlignment="1">
      <alignment horizontal="center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1" fillId="0" borderId="17" xfId="1" applyFont="1" applyFill="1" applyBorder="1" applyAlignment="1">
      <alignment horizontal="center" vertical="center"/>
    </xf>
    <xf numFmtId="0" fontId="21" fillId="0" borderId="2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32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BC4392-F61A-4B1B-8A87-A942431CA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CE26521-1D1C-4796-8B03-946824DAAE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4E23186-1EC2-42DF-9988-14420C9F6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09724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51634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0"/>
  <sheetViews>
    <sheetView topLeftCell="A38" workbookViewId="0">
      <selection activeCell="E50" sqref="E50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/>
      <c r="B8" s="19"/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 t="s">
        <v>48</v>
      </c>
      <c r="B14" s="124"/>
      <c r="C14" s="15"/>
      <c r="D14" s="33"/>
      <c r="E14" s="24"/>
      <c r="F14" s="34"/>
    </row>
    <row r="15" spans="1:6" x14ac:dyDescent="0.25">
      <c r="A15" s="99"/>
      <c r="B15" s="99"/>
      <c r="C15" s="15"/>
      <c r="D15" s="33"/>
      <c r="E15" s="24"/>
      <c r="F15" s="34"/>
    </row>
    <row r="16" spans="1:6" x14ac:dyDescent="0.25">
      <c r="A16" s="35"/>
      <c r="B16" s="35"/>
      <c r="C16" s="15"/>
      <c r="D16" s="33"/>
      <c r="E16" s="24"/>
      <c r="F16" s="34"/>
    </row>
    <row r="17" spans="1:6" x14ac:dyDescent="0.25">
      <c r="A17" s="12"/>
      <c r="B17" s="32"/>
      <c r="C17" s="15"/>
      <c r="D17" s="33"/>
      <c r="E17" s="24"/>
      <c r="F17" s="34"/>
    </row>
    <row r="18" spans="1:6" x14ac:dyDescent="0.25">
      <c r="A18" s="12"/>
      <c r="B18" s="32"/>
      <c r="C18" s="15"/>
      <c r="D18" s="33"/>
      <c r="E18" s="24"/>
      <c r="F18" s="34"/>
    </row>
    <row r="19" spans="1:6" x14ac:dyDescent="0.25">
      <c r="A19" s="36"/>
      <c r="B19" s="33"/>
      <c r="C19" s="33"/>
      <c r="D19" s="33"/>
      <c r="E19" s="37"/>
      <c r="F19" s="15"/>
    </row>
    <row r="20" spans="1:6" ht="15.6" x14ac:dyDescent="0.25">
      <c r="A20" s="38" t="s">
        <v>12</v>
      </c>
      <c r="B20" s="39"/>
      <c r="C20" s="39"/>
      <c r="D20" s="40"/>
      <c r="E20" s="40"/>
      <c r="F20" s="40"/>
    </row>
    <row r="21" spans="1:6" ht="13.8" thickBot="1" x14ac:dyDescent="0.3">
      <c r="A21" s="41"/>
      <c r="B21" s="41"/>
      <c r="C21" s="41"/>
      <c r="D21" s="42"/>
      <c r="E21" s="42"/>
      <c r="F21" s="42"/>
    </row>
    <row r="22" spans="1:6" ht="39.6" x14ac:dyDescent="0.3">
      <c r="A22" s="43" t="s">
        <v>13</v>
      </c>
      <c r="B22" s="44"/>
      <c r="C22" s="45"/>
      <c r="D22" s="46" t="s">
        <v>14</v>
      </c>
      <c r="E22" s="47" t="s">
        <v>15</v>
      </c>
      <c r="F22" s="48" t="s">
        <v>16</v>
      </c>
    </row>
    <row r="23" spans="1:6" ht="13.8" thickBot="1" x14ac:dyDescent="0.3">
      <c r="A23" s="49"/>
      <c r="B23" s="50"/>
      <c r="C23" s="51"/>
      <c r="D23" s="52"/>
      <c r="E23" s="53" t="s">
        <v>17</v>
      </c>
      <c r="F23" s="54">
        <v>43861</v>
      </c>
    </row>
    <row r="24" spans="1:6" x14ac:dyDescent="0.25">
      <c r="A24" s="55" t="s">
        <v>18</v>
      </c>
      <c r="B24" s="56"/>
      <c r="C24" s="56"/>
      <c r="D24" s="57">
        <v>1</v>
      </c>
      <c r="E24" s="58">
        <f>E27+E33+E37+E30+E25</f>
        <v>335633</v>
      </c>
      <c r="F24" s="59">
        <f>+F27+F30+F33+F37+F25</f>
        <v>99.999999999999986</v>
      </c>
    </row>
    <row r="25" spans="1:6" ht="29.25" hidden="1" customHeight="1" x14ac:dyDescent="0.25">
      <c r="A25" s="135" t="s">
        <v>41</v>
      </c>
      <c r="B25" s="136"/>
      <c r="C25" s="137"/>
      <c r="D25" s="100">
        <v>2</v>
      </c>
      <c r="E25" s="101">
        <f>E26</f>
        <v>0</v>
      </c>
      <c r="F25" s="102">
        <f>E25/E24*100</f>
        <v>0</v>
      </c>
    </row>
    <row r="26" spans="1:6" hidden="1" x14ac:dyDescent="0.25">
      <c r="A26" s="65" t="s">
        <v>40</v>
      </c>
      <c r="B26" s="66"/>
      <c r="C26" s="66"/>
      <c r="D26" s="100"/>
      <c r="E26" s="101">
        <v>0</v>
      </c>
      <c r="F26" s="102">
        <f>E26/E24*100</f>
        <v>0</v>
      </c>
    </row>
    <row r="27" spans="1:6" x14ac:dyDescent="0.25">
      <c r="A27" s="60" t="s">
        <v>19</v>
      </c>
      <c r="B27" s="61"/>
      <c r="C27" s="61"/>
      <c r="D27" s="62">
        <v>3</v>
      </c>
      <c r="E27" s="63">
        <f>E28+E29</f>
        <v>18131</v>
      </c>
      <c r="F27" s="64">
        <f>+F28+F29</f>
        <v>5.4020313854716315</v>
      </c>
    </row>
    <row r="28" spans="1:6" x14ac:dyDescent="0.25">
      <c r="A28" s="65" t="s">
        <v>20</v>
      </c>
      <c r="B28" s="66"/>
      <c r="C28" s="66"/>
      <c r="D28" s="62">
        <v>4</v>
      </c>
      <c r="E28" s="63">
        <v>18131</v>
      </c>
      <c r="F28" s="64">
        <f>E28/$E$24*100</f>
        <v>5.4020313854716315</v>
      </c>
    </row>
    <row r="29" spans="1:6" hidden="1" x14ac:dyDescent="0.25">
      <c r="A29" s="65" t="s">
        <v>21</v>
      </c>
      <c r="B29" s="66"/>
      <c r="C29" s="66"/>
      <c r="D29" s="62">
        <v>5</v>
      </c>
      <c r="E29" s="63">
        <v>0</v>
      </c>
      <c r="F29" s="64">
        <f>E29/$E$24*100</f>
        <v>0</v>
      </c>
    </row>
    <row r="30" spans="1:6" x14ac:dyDescent="0.25">
      <c r="A30" s="60" t="s">
        <v>22</v>
      </c>
      <c r="B30" s="66"/>
      <c r="C30" s="66"/>
      <c r="D30" s="62">
        <v>9</v>
      </c>
      <c r="E30" s="63">
        <f>E32</f>
        <v>10177</v>
      </c>
      <c r="F30" s="64">
        <f>+F31+F32</f>
        <v>3.0321809833955542</v>
      </c>
    </row>
    <row r="31" spans="1:6" hidden="1" x14ac:dyDescent="0.25">
      <c r="A31" s="65" t="s">
        <v>23</v>
      </c>
      <c r="B31" s="66"/>
      <c r="C31" s="66"/>
      <c r="D31" s="62">
        <v>10</v>
      </c>
      <c r="E31" s="63">
        <v>0</v>
      </c>
      <c r="F31" s="64">
        <f>E31/$E$24*100</f>
        <v>0</v>
      </c>
    </row>
    <row r="32" spans="1:6" x14ac:dyDescent="0.25">
      <c r="A32" s="65" t="s">
        <v>24</v>
      </c>
      <c r="B32" s="66"/>
      <c r="C32" s="66"/>
      <c r="D32" s="62">
        <v>11</v>
      </c>
      <c r="E32" s="63">
        <v>10177</v>
      </c>
      <c r="F32" s="64">
        <f>E32/$E$24*100</f>
        <v>3.0321809833955542</v>
      </c>
    </row>
    <row r="33" spans="1:6" x14ac:dyDescent="0.25">
      <c r="A33" s="60" t="s">
        <v>25</v>
      </c>
      <c r="B33" s="66"/>
      <c r="C33" s="66"/>
      <c r="D33" s="62">
        <v>12</v>
      </c>
      <c r="E33" s="63">
        <f>E34+E35+E36</f>
        <v>304117</v>
      </c>
      <c r="F33" s="64">
        <f>+F34+F35</f>
        <v>90.609981736003306</v>
      </c>
    </row>
    <row r="34" spans="1:6" hidden="1" x14ac:dyDescent="0.25">
      <c r="A34" s="65" t="s">
        <v>26</v>
      </c>
      <c r="B34" s="66"/>
      <c r="C34" s="66"/>
      <c r="D34" s="62">
        <v>13</v>
      </c>
      <c r="E34" s="63">
        <v>0</v>
      </c>
      <c r="F34" s="64">
        <f>E34/$E$24*100</f>
        <v>0</v>
      </c>
    </row>
    <row r="35" spans="1:6" x14ac:dyDescent="0.25">
      <c r="A35" s="65" t="s">
        <v>27</v>
      </c>
      <c r="B35" s="66"/>
      <c r="C35" s="66"/>
      <c r="D35" s="62">
        <v>14</v>
      </c>
      <c r="E35" s="63">
        <v>304117</v>
      </c>
      <c r="F35" s="64">
        <f>E35/$E$24*100</f>
        <v>90.609981736003306</v>
      </c>
    </row>
    <row r="36" spans="1:6" hidden="1" x14ac:dyDescent="0.25">
      <c r="A36" s="65" t="s">
        <v>28</v>
      </c>
      <c r="B36" s="66"/>
      <c r="C36" s="66"/>
      <c r="D36" s="62">
        <v>15</v>
      </c>
      <c r="E36" s="63">
        <v>0</v>
      </c>
      <c r="F36" s="64">
        <f>E36/$E$24*100</f>
        <v>0</v>
      </c>
    </row>
    <row r="37" spans="1:6" ht="13.8" thickBot="1" x14ac:dyDescent="0.3">
      <c r="A37" s="67" t="s">
        <v>29</v>
      </c>
      <c r="B37" s="68"/>
      <c r="C37" s="68"/>
      <c r="D37" s="69">
        <v>24</v>
      </c>
      <c r="E37" s="70">
        <v>3208</v>
      </c>
      <c r="F37" s="71">
        <f>E37/E24*100</f>
        <v>0.95580589512950165</v>
      </c>
    </row>
    <row r="38" spans="1:6" x14ac:dyDescent="0.25">
      <c r="A38" s="72"/>
      <c r="B38" s="73"/>
      <c r="C38" s="73"/>
      <c r="D38" s="74"/>
      <c r="E38" s="75"/>
      <c r="F38" s="76"/>
    </row>
    <row r="39" spans="1:6" x14ac:dyDescent="0.25">
      <c r="A39" s="72"/>
      <c r="B39" s="73"/>
      <c r="C39" s="73"/>
      <c r="D39" s="74"/>
      <c r="E39" s="75"/>
      <c r="F39" s="76"/>
    </row>
    <row r="40" spans="1:6" ht="15.6" x14ac:dyDescent="0.25">
      <c r="A40" s="77" t="s">
        <v>30</v>
      </c>
      <c r="B40" s="78"/>
      <c r="C40" s="78"/>
      <c r="D40" s="78"/>
      <c r="E40" s="78"/>
      <c r="F40" s="78"/>
    </row>
    <row r="41" spans="1:6" ht="13.8" thickBot="1" x14ac:dyDescent="0.3">
      <c r="A41" s="79"/>
      <c r="B41" s="80"/>
      <c r="C41" s="80"/>
      <c r="D41" s="80"/>
      <c r="E41" s="80"/>
      <c r="F41" s="80"/>
    </row>
    <row r="42" spans="1:6" x14ac:dyDescent="0.25">
      <c r="A42" s="125" t="s">
        <v>31</v>
      </c>
      <c r="B42" s="128" t="s">
        <v>14</v>
      </c>
      <c r="C42" s="131" t="s">
        <v>32</v>
      </c>
      <c r="D42" s="132"/>
      <c r="E42" s="131" t="s">
        <v>33</v>
      </c>
      <c r="F42" s="132"/>
    </row>
    <row r="43" spans="1:6" x14ac:dyDescent="0.25">
      <c r="A43" s="126"/>
      <c r="B43" s="129"/>
      <c r="C43" s="81" t="s">
        <v>34</v>
      </c>
      <c r="D43" s="82" t="s">
        <v>35</v>
      </c>
      <c r="E43" s="81" t="s">
        <v>34</v>
      </c>
      <c r="F43" s="82" t="s">
        <v>35</v>
      </c>
    </row>
    <row r="44" spans="1:6" ht="13.8" thickBot="1" x14ac:dyDescent="0.3">
      <c r="A44" s="127"/>
      <c r="B44" s="130"/>
      <c r="C44" s="133" t="s">
        <v>42</v>
      </c>
      <c r="D44" s="133"/>
      <c r="E44" s="133"/>
      <c r="F44" s="134"/>
    </row>
    <row r="45" spans="1:6" ht="13.8" thickBot="1" x14ac:dyDescent="0.3">
      <c r="A45" s="103" t="s">
        <v>47</v>
      </c>
      <c r="B45" s="104">
        <v>1</v>
      </c>
      <c r="C45" s="105">
        <v>245227790</v>
      </c>
      <c r="D45" s="106">
        <v>5210176</v>
      </c>
      <c r="E45" s="107">
        <f>238408543.26+32057150.55</f>
        <v>270465693.81</v>
      </c>
      <c r="F45" s="107">
        <v>5779137.25</v>
      </c>
    </row>
    <row r="46" spans="1:6" x14ac:dyDescent="0.25">
      <c r="A46" s="72"/>
      <c r="B46" s="83"/>
      <c r="C46" s="84"/>
      <c r="D46" s="84"/>
      <c r="E46" s="84"/>
      <c r="F46" s="84"/>
    </row>
    <row r="47" spans="1:6" ht="15.6" x14ac:dyDescent="0.25">
      <c r="A47" s="77" t="s">
        <v>37</v>
      </c>
      <c r="B47" s="93"/>
      <c r="C47" s="93"/>
      <c r="D47" s="83"/>
      <c r="E47" s="94"/>
      <c r="F47" s="87"/>
    </row>
    <row r="48" spans="1:6" ht="13.8" thickBot="1" x14ac:dyDescent="0.3">
      <c r="A48" s="72"/>
      <c r="B48" s="93"/>
      <c r="C48" s="92"/>
      <c r="D48" s="92"/>
      <c r="F48" s="87"/>
    </row>
    <row r="49" spans="1:6" x14ac:dyDescent="0.25">
      <c r="A49" s="138" t="s">
        <v>31</v>
      </c>
      <c r="B49" s="140" t="s">
        <v>14</v>
      </c>
      <c r="C49" s="141" t="s">
        <v>38</v>
      </c>
      <c r="D49" s="142"/>
      <c r="E49" s="95"/>
      <c r="F49" s="87"/>
    </row>
    <row r="50" spans="1:6" ht="13.8" thickBot="1" x14ac:dyDescent="0.3">
      <c r="A50" s="139"/>
      <c r="B50" s="130"/>
      <c r="C50" s="96" t="s">
        <v>39</v>
      </c>
      <c r="D50" s="97">
        <v>43861</v>
      </c>
      <c r="E50" s="98"/>
      <c r="F50" s="87"/>
    </row>
    <row r="51" spans="1:6" ht="13.8" thickBot="1" x14ac:dyDescent="0.3">
      <c r="A51" s="103" t="s">
        <v>47</v>
      </c>
      <c r="B51" s="108">
        <v>1</v>
      </c>
      <c r="C51" s="122">
        <v>340642060.14999998</v>
      </c>
      <c r="D51" s="123"/>
      <c r="F51" s="87"/>
    </row>
    <row r="52" spans="1:6" x14ac:dyDescent="0.25">
      <c r="A52" s="72"/>
      <c r="B52" s="83"/>
      <c r="C52" s="84"/>
      <c r="D52" s="85"/>
      <c r="E52" s="86"/>
      <c r="F52" s="87"/>
    </row>
    <row r="53" spans="1:6" x14ac:dyDescent="0.25">
      <c r="A53" s="72"/>
      <c r="B53" s="83"/>
      <c r="C53" s="84"/>
      <c r="D53" s="85"/>
      <c r="E53" s="86"/>
      <c r="F53" s="87"/>
    </row>
    <row r="54" spans="1:6" x14ac:dyDescent="0.25">
      <c r="A54" s="72"/>
      <c r="B54" s="83"/>
      <c r="C54" s="84"/>
      <c r="D54" s="85"/>
      <c r="E54" s="86"/>
      <c r="F54" s="87"/>
    </row>
    <row r="55" spans="1:6" ht="52.8" x14ac:dyDescent="0.3">
      <c r="A55" s="88" t="s">
        <v>36</v>
      </c>
      <c r="B55" s="89"/>
      <c r="C55" s="89"/>
      <c r="D55" s="90"/>
      <c r="E55" s="90"/>
      <c r="F55" s="91"/>
    </row>
    <row r="58" spans="1:6" x14ac:dyDescent="0.25">
      <c r="B58" s="92"/>
      <c r="C58" s="92"/>
    </row>
    <row r="60" spans="1:6" x14ac:dyDescent="0.25">
      <c r="B60" s="92"/>
      <c r="C60" s="92"/>
    </row>
  </sheetData>
  <mergeCells count="11">
    <mergeCell ref="E42:F42"/>
    <mergeCell ref="C44:F44"/>
    <mergeCell ref="A25:C25"/>
    <mergeCell ref="A49:A50"/>
    <mergeCell ref="B49:B50"/>
    <mergeCell ref="C49:D49"/>
    <mergeCell ref="C51:D51"/>
    <mergeCell ref="A14:B14"/>
    <mergeCell ref="A42:A44"/>
    <mergeCell ref="B42:B44"/>
    <mergeCell ref="C42:D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A60FA-B699-4CB1-A465-0EF0180DB48F}">
  <sheetPr>
    <pageSetUpPr fitToPage="1"/>
  </sheetPr>
  <dimension ref="A1:F56"/>
  <sheetViews>
    <sheetView workbookViewId="0">
      <selection activeCell="G13" sqref="G1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45</v>
      </c>
      <c r="B8" s="111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19"/>
      <c r="B15" s="119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44135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277020</v>
      </c>
      <c r="F20" s="59">
        <f>+F23+F26+F29+F33+F21</f>
        <v>100.00000000000001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18142</v>
      </c>
      <c r="F23" s="64">
        <f>+F24+F25</f>
        <v>6.5489856328062963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17392</v>
      </c>
      <c r="F24" s="64">
        <f>E24/$E$20*100</f>
        <v>6.2782470579741538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750</v>
      </c>
      <c r="F25" s="64">
        <f>E25/$E$20*100</f>
        <v>0.27073857483214209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9658</v>
      </c>
      <c r="F26" s="64">
        <f>+F27+F28</f>
        <v>3.4863908743051044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9658</v>
      </c>
      <c r="F28" s="64">
        <f>E28/$E$20*100</f>
        <v>3.4863908743051044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E31</f>
        <v>247464</v>
      </c>
      <c r="F29" s="64">
        <f>+F30+F31</f>
        <v>89.330734243014945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247464</v>
      </c>
      <c r="F31" s="64">
        <f>E31/$E$20*100</f>
        <v>89.330734243014945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1756</v>
      </c>
      <c r="F33" s="71">
        <f>E33/E20*100</f>
        <v>0.63388924987365536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54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331000</v>
      </c>
      <c r="D41" s="106">
        <v>13260395</v>
      </c>
      <c r="E41" s="107">
        <v>356306</v>
      </c>
      <c r="F41" s="107">
        <v>14143415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f>F19</f>
        <v>44135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271355540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EB552-F92C-413A-AC07-B1899830D402}">
  <sheetPr>
    <pageSetUpPr fitToPage="1"/>
  </sheetPr>
  <dimension ref="A1:F56"/>
  <sheetViews>
    <sheetView workbookViewId="0">
      <selection activeCell="H20" sqref="H20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45</v>
      </c>
      <c r="B8" s="111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20"/>
      <c r="B15" s="120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44165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287548</v>
      </c>
      <c r="F20" s="59">
        <f>+F23+F26+F29+F33+F21</f>
        <v>100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11941</v>
      </c>
      <c r="F23" s="64">
        <f>+F24+F25</f>
        <v>4.1526979843365286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11191</v>
      </c>
      <c r="F24" s="64">
        <f>E24/$E$20*100</f>
        <v>3.8918719657239835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750</v>
      </c>
      <c r="F25" s="64">
        <f>E25/$E$20*100</f>
        <v>0.26082601861254467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9685</v>
      </c>
      <c r="F26" s="64">
        <f>+F27+F28</f>
        <v>3.3681333203499939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9685</v>
      </c>
      <c r="F28" s="64">
        <f>E28/$E$20*100</f>
        <v>3.3681333203499939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E31</f>
        <v>256099</v>
      </c>
      <c r="F29" s="64">
        <f>+F30+F31</f>
        <v>89.063043387538769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256099</v>
      </c>
      <c r="F31" s="64">
        <f>E31/$E$20*100</f>
        <v>89.063043387538769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9823</v>
      </c>
      <c r="F33" s="71">
        <f>E33/E20*100</f>
        <v>3.4161253077747018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55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3411904</v>
      </c>
      <c r="D41" s="106">
        <v>8006270</v>
      </c>
      <c r="E41" s="107">
        <v>3656399</v>
      </c>
      <c r="F41" s="107">
        <v>8683130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f>F19</f>
        <v>44165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285539060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003B4-7ACA-45FA-83CA-54D764E3B79F}">
  <sheetPr>
    <pageSetUpPr fitToPage="1"/>
  </sheetPr>
  <dimension ref="A1:F56"/>
  <sheetViews>
    <sheetView tabSelected="1"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45</v>
      </c>
      <c r="B8" s="111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21"/>
      <c r="B15" s="121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44196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291465</v>
      </c>
      <c r="F20" s="59">
        <f>+F23+F26+F29+F33+F21</f>
        <v>100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7031</v>
      </c>
      <c r="F23" s="64">
        <f>+F24+F25</f>
        <v>2.412296502152917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6281</v>
      </c>
      <c r="F24" s="64">
        <f>E24/$E$20*100</f>
        <v>2.1549757260734563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750</v>
      </c>
      <c r="F25" s="64">
        <f>E25/$E$20*100</f>
        <v>0.25732077607946069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9581</v>
      </c>
      <c r="F26" s="64">
        <f>+F27+F28</f>
        <v>3.2871871408230833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9581</v>
      </c>
      <c r="F28" s="64">
        <f>E28/$E$20*100</f>
        <v>3.2871871408230833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E31</f>
        <v>262557</v>
      </c>
      <c r="F29" s="64">
        <f>+F30+F31</f>
        <v>90.081828006793259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262557</v>
      </c>
      <c r="F31" s="64">
        <f>E31/$E$20*100</f>
        <v>90.081828006793259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12296</v>
      </c>
      <c r="F33" s="71">
        <f>E33/E20*100</f>
        <v>4.2186883502307309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56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1003895</v>
      </c>
      <c r="D41" s="106">
        <v>6250693</v>
      </c>
      <c r="E41" s="107">
        <v>1127303</v>
      </c>
      <c r="F41" s="107">
        <v>6995795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f>F19</f>
        <v>44196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289327474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0"/>
  <sheetViews>
    <sheetView topLeftCell="A6" workbookViewId="0">
      <selection activeCell="A51" sqref="A51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/>
      <c r="B8" s="19"/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 t="s">
        <v>48</v>
      </c>
      <c r="B14" s="124"/>
      <c r="C14" s="15"/>
      <c r="D14" s="33"/>
      <c r="E14" s="24"/>
      <c r="F14" s="34"/>
    </row>
    <row r="15" spans="1:6" x14ac:dyDescent="0.25">
      <c r="A15" s="109"/>
      <c r="B15" s="109"/>
      <c r="C15" s="15"/>
      <c r="D15" s="33"/>
      <c r="E15" s="24"/>
      <c r="F15" s="34"/>
    </row>
    <row r="16" spans="1:6" x14ac:dyDescent="0.25">
      <c r="A16" s="35"/>
      <c r="B16" s="35"/>
      <c r="C16" s="15"/>
      <c r="D16" s="33"/>
      <c r="E16" s="24"/>
      <c r="F16" s="34"/>
    </row>
    <row r="17" spans="1:6" x14ac:dyDescent="0.25">
      <c r="A17" s="12"/>
      <c r="B17" s="32"/>
      <c r="C17" s="15"/>
      <c r="D17" s="33"/>
      <c r="E17" s="24"/>
      <c r="F17" s="34"/>
    </row>
    <row r="18" spans="1:6" x14ac:dyDescent="0.25">
      <c r="A18" s="12"/>
      <c r="B18" s="32"/>
      <c r="C18" s="15"/>
      <c r="D18" s="33"/>
      <c r="E18" s="24"/>
      <c r="F18" s="34"/>
    </row>
    <row r="19" spans="1:6" x14ac:dyDescent="0.25">
      <c r="A19" s="36"/>
      <c r="B19" s="33"/>
      <c r="C19" s="33"/>
      <c r="D19" s="33"/>
      <c r="E19" s="37"/>
      <c r="F19" s="15"/>
    </row>
    <row r="20" spans="1:6" ht="15.6" x14ac:dyDescent="0.25">
      <c r="A20" s="38" t="s">
        <v>12</v>
      </c>
      <c r="B20" s="39"/>
      <c r="C20" s="39"/>
      <c r="D20" s="40"/>
      <c r="E20" s="40"/>
      <c r="F20" s="40"/>
    </row>
    <row r="21" spans="1:6" ht="13.8" thickBot="1" x14ac:dyDescent="0.3">
      <c r="A21" s="41"/>
      <c r="B21" s="41"/>
      <c r="C21" s="41"/>
      <c r="D21" s="42"/>
      <c r="E21" s="42"/>
      <c r="F21" s="42"/>
    </row>
    <row r="22" spans="1:6" ht="39.6" x14ac:dyDescent="0.3">
      <c r="A22" s="43" t="s">
        <v>13</v>
      </c>
      <c r="B22" s="44"/>
      <c r="C22" s="45"/>
      <c r="D22" s="46" t="s">
        <v>14</v>
      </c>
      <c r="E22" s="47" t="s">
        <v>15</v>
      </c>
      <c r="F22" s="48" t="s">
        <v>16</v>
      </c>
    </row>
    <row r="23" spans="1:6" ht="13.8" thickBot="1" x14ac:dyDescent="0.3">
      <c r="A23" s="49"/>
      <c r="B23" s="50"/>
      <c r="C23" s="51"/>
      <c r="D23" s="52"/>
      <c r="E23" s="53" t="s">
        <v>17</v>
      </c>
      <c r="F23" s="54">
        <v>43890</v>
      </c>
    </row>
    <row r="24" spans="1:6" x14ac:dyDescent="0.25">
      <c r="A24" s="55" t="s">
        <v>18</v>
      </c>
      <c r="B24" s="56"/>
      <c r="C24" s="56"/>
      <c r="D24" s="57">
        <v>1</v>
      </c>
      <c r="E24" s="58">
        <f>E27+E33+E37+E30+E25</f>
        <v>315257</v>
      </c>
      <c r="F24" s="59">
        <f>+F27+F30+F33+F37+F25</f>
        <v>100</v>
      </c>
    </row>
    <row r="25" spans="1:6" ht="29.25" hidden="1" customHeight="1" x14ac:dyDescent="0.25">
      <c r="A25" s="135" t="s">
        <v>41</v>
      </c>
      <c r="B25" s="136"/>
      <c r="C25" s="137"/>
      <c r="D25" s="100">
        <v>2</v>
      </c>
      <c r="E25" s="101">
        <f>E26</f>
        <v>0</v>
      </c>
      <c r="F25" s="102">
        <f>E25/E24*100</f>
        <v>0</v>
      </c>
    </row>
    <row r="26" spans="1:6" hidden="1" x14ac:dyDescent="0.25">
      <c r="A26" s="65" t="s">
        <v>40</v>
      </c>
      <c r="B26" s="66"/>
      <c r="C26" s="66"/>
      <c r="D26" s="100"/>
      <c r="E26" s="101">
        <v>0</v>
      </c>
      <c r="F26" s="102">
        <f>E26/E24*100</f>
        <v>0</v>
      </c>
    </row>
    <row r="27" spans="1:6" x14ac:dyDescent="0.25">
      <c r="A27" s="60" t="s">
        <v>19</v>
      </c>
      <c r="B27" s="61"/>
      <c r="C27" s="61"/>
      <c r="D27" s="62">
        <v>3</v>
      </c>
      <c r="E27" s="63">
        <f>E28+E29</f>
        <v>32175</v>
      </c>
      <c r="F27" s="64">
        <f>+F28+F29</f>
        <v>10.205958947779113</v>
      </c>
    </row>
    <row r="28" spans="1:6" x14ac:dyDescent="0.25">
      <c r="A28" s="65" t="s">
        <v>20</v>
      </c>
      <c r="B28" s="66"/>
      <c r="C28" s="66"/>
      <c r="D28" s="62">
        <v>4</v>
      </c>
      <c r="E28" s="63">
        <v>32175</v>
      </c>
      <c r="F28" s="64">
        <f>E28/$E$24*100</f>
        <v>10.205958947779113</v>
      </c>
    </row>
    <row r="29" spans="1:6" hidden="1" x14ac:dyDescent="0.25">
      <c r="A29" s="65" t="s">
        <v>21</v>
      </c>
      <c r="B29" s="66"/>
      <c r="C29" s="66"/>
      <c r="D29" s="62">
        <v>5</v>
      </c>
      <c r="E29" s="63">
        <v>0</v>
      </c>
      <c r="F29" s="64">
        <f>E29/$E$24*100</f>
        <v>0</v>
      </c>
    </row>
    <row r="30" spans="1:6" x14ac:dyDescent="0.25">
      <c r="A30" s="60" t="s">
        <v>22</v>
      </c>
      <c r="B30" s="66"/>
      <c r="C30" s="66"/>
      <c r="D30" s="62">
        <v>9</v>
      </c>
      <c r="E30" s="63">
        <f>E32</f>
        <v>10189</v>
      </c>
      <c r="F30" s="64">
        <f>+F31+F32</f>
        <v>3.2319663005103769</v>
      </c>
    </row>
    <row r="31" spans="1:6" hidden="1" x14ac:dyDescent="0.25">
      <c r="A31" s="65" t="s">
        <v>23</v>
      </c>
      <c r="B31" s="66"/>
      <c r="C31" s="66"/>
      <c r="D31" s="62">
        <v>10</v>
      </c>
      <c r="E31" s="63">
        <v>0</v>
      </c>
      <c r="F31" s="64">
        <f>E31/$E$24*100</f>
        <v>0</v>
      </c>
    </row>
    <row r="32" spans="1:6" x14ac:dyDescent="0.25">
      <c r="A32" s="65" t="s">
        <v>24</v>
      </c>
      <c r="B32" s="66"/>
      <c r="C32" s="66"/>
      <c r="D32" s="62">
        <v>11</v>
      </c>
      <c r="E32" s="63">
        <v>10189</v>
      </c>
      <c r="F32" s="64">
        <f>E32/$E$24*100</f>
        <v>3.2319663005103769</v>
      </c>
    </row>
    <row r="33" spans="1:6" x14ac:dyDescent="0.25">
      <c r="A33" s="60" t="s">
        <v>25</v>
      </c>
      <c r="B33" s="66"/>
      <c r="C33" s="66"/>
      <c r="D33" s="62">
        <v>12</v>
      </c>
      <c r="E33" s="63">
        <f>E34+E35+E36</f>
        <v>270727</v>
      </c>
      <c r="F33" s="64">
        <f>+F34+F35</f>
        <v>85.875016256577965</v>
      </c>
    </row>
    <row r="34" spans="1:6" hidden="1" x14ac:dyDescent="0.25">
      <c r="A34" s="65" t="s">
        <v>26</v>
      </c>
      <c r="B34" s="66"/>
      <c r="C34" s="66"/>
      <c r="D34" s="62">
        <v>13</v>
      </c>
      <c r="E34" s="63">
        <v>0</v>
      </c>
      <c r="F34" s="64">
        <f>E34/$E$24*100</f>
        <v>0</v>
      </c>
    </row>
    <row r="35" spans="1:6" x14ac:dyDescent="0.25">
      <c r="A35" s="65" t="s">
        <v>27</v>
      </c>
      <c r="B35" s="66"/>
      <c r="C35" s="66"/>
      <c r="D35" s="62">
        <v>14</v>
      </c>
      <c r="E35" s="63">
        <v>270727</v>
      </c>
      <c r="F35" s="64">
        <f>E35/$E$24*100</f>
        <v>85.875016256577965</v>
      </c>
    </row>
    <row r="36" spans="1:6" hidden="1" x14ac:dyDescent="0.25">
      <c r="A36" s="65" t="s">
        <v>28</v>
      </c>
      <c r="B36" s="66"/>
      <c r="C36" s="66"/>
      <c r="D36" s="62">
        <v>15</v>
      </c>
      <c r="E36" s="63">
        <v>0</v>
      </c>
      <c r="F36" s="64">
        <f>E36/$E$24*100</f>
        <v>0</v>
      </c>
    </row>
    <row r="37" spans="1:6" ht="13.8" thickBot="1" x14ac:dyDescent="0.3">
      <c r="A37" s="67" t="s">
        <v>29</v>
      </c>
      <c r="B37" s="68"/>
      <c r="C37" s="68"/>
      <c r="D37" s="69">
        <v>24</v>
      </c>
      <c r="E37" s="70">
        <v>2166</v>
      </c>
      <c r="F37" s="71">
        <f>E37/E24*100</f>
        <v>0.68705849513254258</v>
      </c>
    </row>
    <row r="38" spans="1:6" x14ac:dyDescent="0.25">
      <c r="A38" s="72"/>
      <c r="B38" s="73"/>
      <c r="C38" s="73"/>
      <c r="D38" s="74"/>
      <c r="E38" s="75"/>
      <c r="F38" s="76"/>
    </row>
    <row r="39" spans="1:6" x14ac:dyDescent="0.25">
      <c r="A39" s="72"/>
      <c r="B39" s="73"/>
      <c r="C39" s="73"/>
      <c r="D39" s="74"/>
      <c r="E39" s="75"/>
      <c r="F39" s="76"/>
    </row>
    <row r="40" spans="1:6" ht="15.6" x14ac:dyDescent="0.25">
      <c r="A40" s="77" t="s">
        <v>30</v>
      </c>
      <c r="B40" s="78"/>
      <c r="C40" s="78"/>
      <c r="D40" s="78"/>
      <c r="E40" s="78"/>
      <c r="F40" s="78"/>
    </row>
    <row r="41" spans="1:6" ht="13.8" thickBot="1" x14ac:dyDescent="0.3">
      <c r="A41" s="79"/>
      <c r="B41" s="80"/>
      <c r="C41" s="80"/>
      <c r="D41" s="80"/>
      <c r="E41" s="80"/>
      <c r="F41" s="80"/>
    </row>
    <row r="42" spans="1:6" x14ac:dyDescent="0.25">
      <c r="A42" s="125" t="s">
        <v>31</v>
      </c>
      <c r="B42" s="128" t="s">
        <v>14</v>
      </c>
      <c r="C42" s="131" t="s">
        <v>32</v>
      </c>
      <c r="D42" s="132"/>
      <c r="E42" s="131" t="s">
        <v>33</v>
      </c>
      <c r="F42" s="132"/>
    </row>
    <row r="43" spans="1:6" x14ac:dyDescent="0.25">
      <c r="A43" s="126"/>
      <c r="B43" s="129"/>
      <c r="C43" s="81" t="s">
        <v>34</v>
      </c>
      <c r="D43" s="82" t="s">
        <v>35</v>
      </c>
      <c r="E43" s="81" t="s">
        <v>34</v>
      </c>
      <c r="F43" s="82" t="s">
        <v>35</v>
      </c>
    </row>
    <row r="44" spans="1:6" ht="13.8" thickBot="1" x14ac:dyDescent="0.3">
      <c r="A44" s="127"/>
      <c r="B44" s="130"/>
      <c r="C44" s="133" t="s">
        <v>43</v>
      </c>
      <c r="D44" s="133"/>
      <c r="E44" s="133"/>
      <c r="F44" s="134"/>
    </row>
    <row r="45" spans="1:6" ht="13.8" thickBot="1" x14ac:dyDescent="0.3">
      <c r="A45" s="103" t="s">
        <v>47</v>
      </c>
      <c r="B45" s="104">
        <v>1</v>
      </c>
      <c r="C45" s="105">
        <v>507964</v>
      </c>
      <c r="D45" s="106">
        <v>9178565</v>
      </c>
      <c r="E45" s="107">
        <v>561433.69999999995</v>
      </c>
      <c r="F45" s="107">
        <v>10175443.99</v>
      </c>
    </row>
    <row r="46" spans="1:6" x14ac:dyDescent="0.25">
      <c r="A46" s="72"/>
      <c r="B46" s="83"/>
      <c r="C46" s="84"/>
      <c r="D46" s="84"/>
      <c r="E46" s="84"/>
      <c r="F46" s="84"/>
    </row>
    <row r="47" spans="1:6" ht="15.6" x14ac:dyDescent="0.25">
      <c r="A47" s="77" t="s">
        <v>37</v>
      </c>
      <c r="B47" s="93"/>
      <c r="C47" s="93"/>
      <c r="D47" s="83"/>
      <c r="E47" s="94"/>
      <c r="F47" s="87"/>
    </row>
    <row r="48" spans="1:6" ht="13.8" thickBot="1" x14ac:dyDescent="0.3">
      <c r="A48" s="72"/>
      <c r="B48" s="93"/>
      <c r="C48" s="92"/>
      <c r="D48" s="92"/>
      <c r="F48" s="87"/>
    </row>
    <row r="49" spans="1:6" x14ac:dyDescent="0.25">
      <c r="A49" s="138" t="s">
        <v>31</v>
      </c>
      <c r="B49" s="140" t="s">
        <v>14</v>
      </c>
      <c r="C49" s="141" t="s">
        <v>38</v>
      </c>
      <c r="D49" s="142"/>
      <c r="E49" s="95"/>
      <c r="F49" s="87"/>
    </row>
    <row r="50" spans="1:6" ht="13.8" thickBot="1" x14ac:dyDescent="0.3">
      <c r="A50" s="139"/>
      <c r="B50" s="130"/>
      <c r="C50" s="96" t="s">
        <v>39</v>
      </c>
      <c r="D50" s="97">
        <v>43889</v>
      </c>
      <c r="E50" s="98"/>
      <c r="F50" s="87"/>
    </row>
    <row r="51" spans="1:6" ht="13.8" thickBot="1" x14ac:dyDescent="0.3">
      <c r="A51" s="103" t="s">
        <v>47</v>
      </c>
      <c r="B51" s="108">
        <v>1</v>
      </c>
      <c r="C51" s="122">
        <v>312321615.37</v>
      </c>
      <c r="D51" s="123"/>
      <c r="F51" s="87"/>
    </row>
    <row r="52" spans="1:6" x14ac:dyDescent="0.25">
      <c r="A52" s="72"/>
      <c r="B52" s="83"/>
      <c r="C52" s="84"/>
      <c r="D52" s="85"/>
      <c r="E52" s="86"/>
      <c r="F52" s="87"/>
    </row>
    <row r="53" spans="1:6" x14ac:dyDescent="0.25">
      <c r="A53" s="72"/>
      <c r="B53" s="83"/>
      <c r="C53" s="84"/>
      <c r="D53" s="85"/>
      <c r="E53" s="86"/>
      <c r="F53" s="87"/>
    </row>
    <row r="54" spans="1:6" x14ac:dyDescent="0.25">
      <c r="A54" s="72"/>
      <c r="B54" s="83"/>
      <c r="C54" s="84"/>
      <c r="D54" s="85"/>
      <c r="E54" s="86"/>
      <c r="F54" s="87"/>
    </row>
    <row r="55" spans="1:6" ht="52.8" x14ac:dyDescent="0.3">
      <c r="A55" s="88" t="s">
        <v>36</v>
      </c>
      <c r="B55" s="89"/>
      <c r="C55" s="89"/>
      <c r="D55" s="90"/>
      <c r="E55" s="90"/>
      <c r="F55" s="91"/>
    </row>
    <row r="58" spans="1:6" x14ac:dyDescent="0.25">
      <c r="B58" s="92"/>
      <c r="C58" s="92"/>
    </row>
    <row r="60" spans="1:6" x14ac:dyDescent="0.25">
      <c r="B60" s="92"/>
      <c r="C60" s="92"/>
    </row>
  </sheetData>
  <mergeCells count="11">
    <mergeCell ref="E42:F42"/>
    <mergeCell ref="C44:F44"/>
    <mergeCell ref="A49:A50"/>
    <mergeCell ref="B49:B50"/>
    <mergeCell ref="C49:D49"/>
    <mergeCell ref="C51:D51"/>
    <mergeCell ref="A14:B14"/>
    <mergeCell ref="A25:C25"/>
    <mergeCell ref="A42:A44"/>
    <mergeCell ref="B42:B44"/>
    <mergeCell ref="C42:D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6"/>
  <sheetViews>
    <sheetView topLeftCell="A36" workbookViewId="0">
      <selection activeCell="D11" sqref="D11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ht="13.8" thickBot="1" x14ac:dyDescent="0.3">
      <c r="A7" s="12"/>
      <c r="B7" s="13"/>
      <c r="C7" s="14"/>
      <c r="D7" s="15"/>
      <c r="E7" s="16"/>
      <c r="F7" s="17"/>
    </row>
    <row r="8" spans="1:6" ht="13.8" thickBot="1" x14ac:dyDescent="0.3">
      <c r="A8" s="18" t="s">
        <v>45</v>
      </c>
      <c r="B8" s="113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10"/>
      <c r="B15" s="110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43921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278725</v>
      </c>
      <c r="F20" s="59">
        <f>+F23+F26+F29+F33+F21</f>
        <v>100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43322</v>
      </c>
      <c r="F23" s="64">
        <f>+F24+F25</f>
        <v>15.542918647412325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26072</v>
      </c>
      <c r="F24" s="64">
        <f>E24/$E$20*100</f>
        <v>9.354022782312315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17250</v>
      </c>
      <c r="F25" s="64">
        <f>E25/$E$20*100</f>
        <v>6.188895865100009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9977</v>
      </c>
      <c r="F26" s="64">
        <f>+F27+F28</f>
        <v>3.5795138577450891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9977</v>
      </c>
      <c r="F28" s="64">
        <f>E28/$E$20*100</f>
        <v>3.5795138577450891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E30+E31+E32</f>
        <v>224091</v>
      </c>
      <c r="F29" s="64">
        <f>+F30+F31</f>
        <v>80.39860077136963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224091</v>
      </c>
      <c r="F31" s="64">
        <f>E31/$E$20*100</f>
        <v>80.39860077136963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1335</v>
      </c>
      <c r="F33" s="71">
        <f>E33/E20*100</f>
        <v>0.47896672347295716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44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1514943</v>
      </c>
      <c r="D41" s="106">
        <v>11979152</v>
      </c>
      <c r="E41" s="107">
        <v>1456765</v>
      </c>
      <c r="F41" s="107">
        <v>11293285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v>43921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261441704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56"/>
  <sheetViews>
    <sheetView workbookViewId="0">
      <selection activeCell="D12" sqref="D12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45</v>
      </c>
      <c r="B8" s="111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12"/>
      <c r="B15" s="112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43951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288451</v>
      </c>
      <c r="F20" s="59">
        <f>+F23+F26+F29+F33+F21</f>
        <v>100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34634</v>
      </c>
      <c r="F23" s="64">
        <f>+F24+F25</f>
        <v>12.006891985120525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23134</v>
      </c>
      <c r="F24" s="64">
        <f>E24/$E$20*100</f>
        <v>8.0200796669104992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11500</v>
      </c>
      <c r="F25" s="64">
        <f>E25/$E$20*100</f>
        <v>3.986812318210025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9915</v>
      </c>
      <c r="F26" s="64">
        <f>+F27+F28</f>
        <v>3.4373255769610784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9915</v>
      </c>
      <c r="F28" s="64">
        <f>E28/$E$20*100</f>
        <v>3.4373255769610784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E30+E31+E32</f>
        <v>242028</v>
      </c>
      <c r="F29" s="64">
        <f>+F30+F31</f>
        <v>83.906105369716173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242028</v>
      </c>
      <c r="F31" s="64">
        <f>E31/$E$20*100</f>
        <v>83.906105369716173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1874</v>
      </c>
      <c r="F33" s="71">
        <f>E33/E20*100</f>
        <v>0.64967706820222504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46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3224848</v>
      </c>
      <c r="D41" s="106">
        <v>3632278</v>
      </c>
      <c r="E41" s="107">
        <v>2919344</v>
      </c>
      <c r="F41" s="107">
        <v>3324721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v>43951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278626369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56"/>
  <sheetViews>
    <sheetView topLeftCell="A13" workbookViewId="0">
      <selection activeCell="H8" sqref="H8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45</v>
      </c>
      <c r="B8" s="111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14"/>
      <c r="B15" s="114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43982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292032</v>
      </c>
      <c r="F20" s="59">
        <f>+F23+F26+F29+F33+F21</f>
        <v>100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34553</v>
      </c>
      <c r="F23" s="64">
        <f>+F24+F25</f>
        <v>11.831922529037914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23053</v>
      </c>
      <c r="F24" s="64">
        <f>E24/$E$20*100</f>
        <v>7.89399791803638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11500</v>
      </c>
      <c r="F25" s="64">
        <f>E25/$E$20*100</f>
        <v>3.9379246110015345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9977</v>
      </c>
      <c r="F26" s="64">
        <f>+F27+F28</f>
        <v>3.4164064212141132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9977</v>
      </c>
      <c r="F28" s="64">
        <f>E28/$E$20*100</f>
        <v>3.4164064212141132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E31</f>
        <v>244116</v>
      </c>
      <c r="F29" s="64">
        <f>+F30+F31</f>
        <v>83.592209072978306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244116</v>
      </c>
      <c r="F31" s="64">
        <f>E31/$E$20*100</f>
        <v>83.592209072978306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3386</v>
      </c>
      <c r="F33" s="71">
        <f>E33/E20*100</f>
        <v>1.1594619767696692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49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474081</v>
      </c>
      <c r="D41" s="106">
        <v>1060014</v>
      </c>
      <c r="E41" s="107">
        <v>447533</v>
      </c>
      <c r="F41" s="107">
        <v>1000793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v>43982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285478832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56"/>
  <sheetViews>
    <sheetView workbookViewId="0">
      <selection activeCell="H11" sqref="H11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45</v>
      </c>
      <c r="B8" s="111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15"/>
      <c r="B15" s="115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44012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297590</v>
      </c>
      <c r="F20" s="59">
        <f>+F23+F26+F29+F33+F21</f>
        <v>100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31922</v>
      </c>
      <c r="F23" s="64">
        <f>+F24+F25</f>
        <v>10.726838939480494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31172</v>
      </c>
      <c r="F24" s="64">
        <f>E24/$E$20*100</f>
        <v>10.474814341879767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750</v>
      </c>
      <c r="F25" s="64">
        <f>E25/$E$20*100</f>
        <v>0.25202459760072582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9781</v>
      </c>
      <c r="F26" s="64">
        <f>+F27+F28</f>
        <v>3.2867367855102656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9781</v>
      </c>
      <c r="F28" s="64">
        <f>E28/$E$20*100</f>
        <v>3.2867367855102656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E31</f>
        <v>245194</v>
      </c>
      <c r="F29" s="64">
        <f>+F30+F31</f>
        <v>82.393225578816498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245194</v>
      </c>
      <c r="F31" s="64">
        <f>E31/$E$20*100</f>
        <v>82.393225578816498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10693</v>
      </c>
      <c r="F33" s="71">
        <f>E33/E20*100</f>
        <v>3.593198696192748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50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1267635</v>
      </c>
      <c r="D41" s="106">
        <v>4610391</v>
      </c>
      <c r="E41" s="107">
        <v>1268050</v>
      </c>
      <c r="F41" s="107">
        <v>4626315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v>44012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285974633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56"/>
  <sheetViews>
    <sheetView workbookViewId="0">
      <selection activeCell="E31" sqref="E31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45</v>
      </c>
      <c r="B8" s="111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16"/>
      <c r="B15" s="116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44043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298193</v>
      </c>
      <c r="F20" s="59">
        <f>+F23+F26+F29+F33+F21</f>
        <v>100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32090</v>
      </c>
      <c r="F23" s="64">
        <f>+F24+F25</f>
        <v>10.761486688151633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31340</v>
      </c>
      <c r="F24" s="64">
        <f>E24/$E$20*100</f>
        <v>10.509971729718671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750</v>
      </c>
      <c r="F25" s="64">
        <f>E25/$E$20*100</f>
        <v>0.25151495843296118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9810</v>
      </c>
      <c r="F26" s="64">
        <f>+F27+F28</f>
        <v>3.2898156563031327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9810</v>
      </c>
      <c r="F28" s="64">
        <f>E28/$E$20*100</f>
        <v>3.2898156563031327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E31</f>
        <v>241789</v>
      </c>
      <c r="F29" s="64">
        <f>+F30+F31</f>
        <v>81.084733712729673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241789</v>
      </c>
      <c r="F31" s="64">
        <f>E31/$E$20*100</f>
        <v>81.084733712729673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14504</v>
      </c>
      <c r="F33" s="71">
        <f>E33/E20*100</f>
        <v>4.863963942815559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51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1774876</v>
      </c>
      <c r="D41" s="106">
        <v>7503328</v>
      </c>
      <c r="E41" s="107">
        <v>1779083</v>
      </c>
      <c r="F41" s="107">
        <v>7522879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f>F19</f>
        <v>44043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290457866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56"/>
  <sheetViews>
    <sheetView topLeftCell="A19" workbookViewId="0">
      <selection activeCell="I47" sqref="I47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45</v>
      </c>
      <c r="B8" s="111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17"/>
      <c r="B15" s="117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44074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304080</v>
      </c>
      <c r="F20" s="59">
        <f>+F23+F26+F29+F33+F21</f>
        <v>99.999999999999986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35489</v>
      </c>
      <c r="F23" s="64">
        <f>+F24+F25</f>
        <v>11.670941857405944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34739</v>
      </c>
      <c r="F24" s="64">
        <f>E24/$E$20*100</f>
        <v>11.424296237832149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750</v>
      </c>
      <c r="F25" s="64">
        <f>E25/$E$20*100</f>
        <v>0.24664561957379638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9807</v>
      </c>
      <c r="F26" s="64">
        <f>+F27+F28</f>
        <v>3.2251381215469612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9807</v>
      </c>
      <c r="F28" s="64">
        <f>E28/$E$20*100</f>
        <v>3.2251381215469612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E31</f>
        <v>243284</v>
      </c>
      <c r="F29" s="64">
        <f>+F30+F31</f>
        <v>80.006577216521961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243284</v>
      </c>
      <c r="F31" s="64">
        <f>E31/$E$20*100</f>
        <v>80.006577216521961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15500</v>
      </c>
      <c r="F33" s="71">
        <f>E33/E20*100</f>
        <v>5.097342804525125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52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380835</v>
      </c>
      <c r="D41" s="106">
        <v>2486440</v>
      </c>
      <c r="E41" s="107">
        <v>399896</v>
      </c>
      <c r="F41" s="107">
        <v>2588945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f>F19</f>
        <v>44074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296325530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C47:D47"/>
    <mergeCell ref="A14:B14"/>
    <mergeCell ref="A21:C21"/>
    <mergeCell ref="A38:A40"/>
    <mergeCell ref="B38:B40"/>
    <mergeCell ref="C38:D38"/>
    <mergeCell ref="E38:F38"/>
    <mergeCell ref="C40:F40"/>
    <mergeCell ref="A45:A46"/>
    <mergeCell ref="B45:B46"/>
    <mergeCell ref="C45:D4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56"/>
  <sheetViews>
    <sheetView workbookViewId="0">
      <selection activeCell="I33" sqref="I33"/>
    </sheetView>
  </sheetViews>
  <sheetFormatPr defaultColWidth="9.109375" defaultRowHeight="13.2" x14ac:dyDescent="0.25"/>
  <cols>
    <col min="1" max="1" width="20.88671875" style="2" customWidth="1"/>
    <col min="2" max="2" width="18.33203125" style="2" customWidth="1"/>
    <col min="3" max="3" width="15.6640625" style="2" customWidth="1"/>
    <col min="4" max="4" width="14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18" t="s">
        <v>45</v>
      </c>
      <c r="B8" s="111" t="s">
        <v>47</v>
      </c>
      <c r="C8" s="20"/>
      <c r="D8" s="21"/>
      <c r="E8" s="22" t="s">
        <v>4</v>
      </c>
      <c r="F8" s="23" t="s">
        <v>5</v>
      </c>
    </row>
    <row r="9" spans="1:6" x14ac:dyDescent="0.25">
      <c r="A9" s="12"/>
      <c r="B9" s="13"/>
      <c r="C9" s="15"/>
      <c r="D9" s="15"/>
      <c r="E9" s="24"/>
      <c r="F9" s="25"/>
    </row>
    <row r="10" spans="1:6" x14ac:dyDescent="0.25">
      <c r="A10" s="8" t="s">
        <v>6</v>
      </c>
      <c r="B10" s="26" t="s">
        <v>7</v>
      </c>
      <c r="C10" s="27"/>
      <c r="D10" s="28"/>
      <c r="E10" s="29" t="s">
        <v>8</v>
      </c>
      <c r="F10" s="30" t="s">
        <v>9</v>
      </c>
    </row>
    <row r="11" spans="1:6" x14ac:dyDescent="0.25">
      <c r="A11" s="31"/>
      <c r="B11" s="31"/>
      <c r="C11" s="14"/>
      <c r="D11" s="15"/>
      <c r="E11" s="24"/>
      <c r="F11" s="17"/>
    </row>
    <row r="12" spans="1:6" x14ac:dyDescent="0.25">
      <c r="A12" s="8" t="s">
        <v>10</v>
      </c>
      <c r="B12" s="30" t="s">
        <v>11</v>
      </c>
      <c r="C12" s="20"/>
      <c r="D12" s="21"/>
    </row>
    <row r="13" spans="1:6" x14ac:dyDescent="0.25">
      <c r="A13" s="12"/>
      <c r="B13" s="32"/>
      <c r="C13" s="15"/>
      <c r="D13" s="33"/>
      <c r="E13" s="24"/>
      <c r="F13" s="34"/>
    </row>
    <row r="14" spans="1:6" x14ac:dyDescent="0.25">
      <c r="A14" s="124"/>
      <c r="B14" s="124"/>
      <c r="C14" s="15"/>
      <c r="D14" s="33"/>
      <c r="E14" s="24"/>
      <c r="F14" s="34"/>
    </row>
    <row r="15" spans="1:6" x14ac:dyDescent="0.25">
      <c r="A15" s="118"/>
      <c r="B15" s="118"/>
      <c r="C15" s="15"/>
      <c r="D15" s="33"/>
      <c r="E15" s="24"/>
      <c r="F15" s="34"/>
    </row>
    <row r="16" spans="1:6" ht="15.6" x14ac:dyDescent="0.25">
      <c r="A16" s="38" t="s">
        <v>12</v>
      </c>
      <c r="B16" s="39"/>
      <c r="C16" s="39"/>
      <c r="D16" s="40"/>
      <c r="E16" s="40"/>
      <c r="F16" s="40"/>
    </row>
    <row r="17" spans="1:6" ht="13.8" thickBot="1" x14ac:dyDescent="0.3">
      <c r="A17" s="41"/>
      <c r="B17" s="41"/>
      <c r="C17" s="41"/>
      <c r="D17" s="42"/>
      <c r="E17" s="42"/>
      <c r="F17" s="42"/>
    </row>
    <row r="18" spans="1:6" ht="39.6" x14ac:dyDescent="0.3">
      <c r="A18" s="43" t="s">
        <v>13</v>
      </c>
      <c r="B18" s="44"/>
      <c r="C18" s="45"/>
      <c r="D18" s="46" t="s">
        <v>14</v>
      </c>
      <c r="E18" s="47" t="s">
        <v>15</v>
      </c>
      <c r="F18" s="48" t="s">
        <v>16</v>
      </c>
    </row>
    <row r="19" spans="1:6" ht="13.8" thickBot="1" x14ac:dyDescent="0.3">
      <c r="A19" s="49"/>
      <c r="B19" s="50"/>
      <c r="C19" s="51"/>
      <c r="D19" s="52"/>
      <c r="E19" s="53" t="s">
        <v>17</v>
      </c>
      <c r="F19" s="54">
        <v>44104</v>
      </c>
    </row>
    <row r="20" spans="1:6" x14ac:dyDescent="0.25">
      <c r="A20" s="55" t="s">
        <v>18</v>
      </c>
      <c r="B20" s="56"/>
      <c r="C20" s="56"/>
      <c r="D20" s="57">
        <v>1</v>
      </c>
      <c r="E20" s="58">
        <f>E23+E29+E33+E26+E21</f>
        <v>300102</v>
      </c>
      <c r="F20" s="59">
        <f>+F23+F26+F29+F33+F21</f>
        <v>100</v>
      </c>
    </row>
    <row r="21" spans="1:6" ht="29.25" hidden="1" customHeight="1" x14ac:dyDescent="0.25">
      <c r="A21" s="135" t="s">
        <v>41</v>
      </c>
      <c r="B21" s="136"/>
      <c r="C21" s="137"/>
      <c r="D21" s="100">
        <v>2</v>
      </c>
      <c r="E21" s="101">
        <f>E22</f>
        <v>0</v>
      </c>
      <c r="F21" s="102">
        <f>E21/E20*100</f>
        <v>0</v>
      </c>
    </row>
    <row r="22" spans="1:6" hidden="1" x14ac:dyDescent="0.25">
      <c r="A22" s="65" t="s">
        <v>40</v>
      </c>
      <c r="B22" s="66"/>
      <c r="C22" s="66"/>
      <c r="D22" s="100"/>
      <c r="E22" s="101">
        <v>0</v>
      </c>
      <c r="F22" s="102">
        <f>E22/E20*100</f>
        <v>0</v>
      </c>
    </row>
    <row r="23" spans="1:6" x14ac:dyDescent="0.25">
      <c r="A23" s="60" t="s">
        <v>19</v>
      </c>
      <c r="B23" s="61"/>
      <c r="C23" s="61"/>
      <c r="D23" s="62">
        <v>3</v>
      </c>
      <c r="E23" s="63">
        <f>E24+E25</f>
        <v>33227</v>
      </c>
      <c r="F23" s="64">
        <f>+F24+F25</f>
        <v>11.071902219911896</v>
      </c>
    </row>
    <row r="24" spans="1:6" x14ac:dyDescent="0.25">
      <c r="A24" s="65" t="s">
        <v>20</v>
      </c>
      <c r="B24" s="66"/>
      <c r="C24" s="66"/>
      <c r="D24" s="62">
        <v>4</v>
      </c>
      <c r="E24" s="63">
        <v>32477</v>
      </c>
      <c r="F24" s="64">
        <f>E24/$E$20*100</f>
        <v>10.821987191021719</v>
      </c>
    </row>
    <row r="25" spans="1:6" x14ac:dyDescent="0.25">
      <c r="A25" s="65" t="s">
        <v>21</v>
      </c>
      <c r="B25" s="66"/>
      <c r="C25" s="66"/>
      <c r="D25" s="62">
        <v>5</v>
      </c>
      <c r="E25" s="63">
        <v>750</v>
      </c>
      <c r="F25" s="64">
        <f>E25/$E$20*100</f>
        <v>0.24991502889017736</v>
      </c>
    </row>
    <row r="26" spans="1:6" x14ac:dyDescent="0.25">
      <c r="A26" s="60" t="s">
        <v>22</v>
      </c>
      <c r="B26" s="66"/>
      <c r="C26" s="66"/>
      <c r="D26" s="62">
        <v>9</v>
      </c>
      <c r="E26" s="63">
        <f>E28</f>
        <v>9631</v>
      </c>
      <c r="F26" s="64">
        <f>+F27+F28</f>
        <v>3.2092421909883968</v>
      </c>
    </row>
    <row r="27" spans="1:6" hidden="1" x14ac:dyDescent="0.25">
      <c r="A27" s="65" t="s">
        <v>23</v>
      </c>
      <c r="B27" s="66"/>
      <c r="C27" s="66"/>
      <c r="D27" s="62">
        <v>10</v>
      </c>
      <c r="E27" s="63">
        <v>0</v>
      </c>
      <c r="F27" s="64">
        <f>E27/$E$20*100</f>
        <v>0</v>
      </c>
    </row>
    <row r="28" spans="1:6" x14ac:dyDescent="0.25">
      <c r="A28" s="65" t="s">
        <v>24</v>
      </c>
      <c r="B28" s="66"/>
      <c r="C28" s="66"/>
      <c r="D28" s="62">
        <v>11</v>
      </c>
      <c r="E28" s="63">
        <v>9631</v>
      </c>
      <c r="F28" s="64">
        <f>E28/$E$20*100</f>
        <v>3.2092421909883968</v>
      </c>
    </row>
    <row r="29" spans="1:6" x14ac:dyDescent="0.25">
      <c r="A29" s="60" t="s">
        <v>25</v>
      </c>
      <c r="B29" s="66"/>
      <c r="C29" s="66"/>
      <c r="D29" s="62">
        <v>12</v>
      </c>
      <c r="E29" s="63">
        <f>E31</f>
        <v>250345</v>
      </c>
      <c r="F29" s="64">
        <f>+F30+F31</f>
        <v>83.419970543348597</v>
      </c>
    </row>
    <row r="30" spans="1:6" hidden="1" x14ac:dyDescent="0.25">
      <c r="A30" s="65" t="s">
        <v>26</v>
      </c>
      <c r="B30" s="66"/>
      <c r="C30" s="66"/>
      <c r="D30" s="62">
        <v>13</v>
      </c>
      <c r="E30" s="63">
        <v>0</v>
      </c>
      <c r="F30" s="64">
        <f>E30/$E$20*100</f>
        <v>0</v>
      </c>
    </row>
    <row r="31" spans="1:6" x14ac:dyDescent="0.25">
      <c r="A31" s="65" t="s">
        <v>27</v>
      </c>
      <c r="B31" s="66"/>
      <c r="C31" s="66"/>
      <c r="D31" s="62">
        <v>14</v>
      </c>
      <c r="E31" s="63">
        <v>250345</v>
      </c>
      <c r="F31" s="64">
        <f>E31/$E$20*100</f>
        <v>83.419970543348597</v>
      </c>
    </row>
    <row r="32" spans="1:6" hidden="1" x14ac:dyDescent="0.25">
      <c r="A32" s="65" t="s">
        <v>28</v>
      </c>
      <c r="B32" s="66"/>
      <c r="C32" s="66"/>
      <c r="D32" s="62">
        <v>15</v>
      </c>
      <c r="E32" s="63">
        <v>0</v>
      </c>
      <c r="F32" s="64">
        <f>E32/$E$20*100</f>
        <v>0</v>
      </c>
    </row>
    <row r="33" spans="1:6" ht="13.8" thickBot="1" x14ac:dyDescent="0.3">
      <c r="A33" s="67" t="s">
        <v>29</v>
      </c>
      <c r="B33" s="68"/>
      <c r="C33" s="68"/>
      <c r="D33" s="69">
        <v>24</v>
      </c>
      <c r="E33" s="70">
        <v>6899</v>
      </c>
      <c r="F33" s="71">
        <f>E33/E20*100</f>
        <v>2.2988850457511112</v>
      </c>
    </row>
    <row r="34" spans="1:6" x14ac:dyDescent="0.25">
      <c r="A34" s="72"/>
      <c r="B34" s="73"/>
      <c r="C34" s="73"/>
      <c r="D34" s="74"/>
      <c r="E34" s="75"/>
      <c r="F34" s="76"/>
    </row>
    <row r="35" spans="1:6" x14ac:dyDescent="0.25">
      <c r="A35" s="72"/>
      <c r="B35" s="73"/>
      <c r="C35" s="73"/>
      <c r="D35" s="74"/>
      <c r="E35" s="75"/>
      <c r="F35" s="76"/>
    </row>
    <row r="36" spans="1:6" ht="15.6" x14ac:dyDescent="0.25">
      <c r="A36" s="77" t="s">
        <v>30</v>
      </c>
      <c r="B36" s="78"/>
      <c r="C36" s="78"/>
      <c r="D36" s="78"/>
      <c r="E36" s="78"/>
      <c r="F36" s="78"/>
    </row>
    <row r="37" spans="1:6" ht="13.8" thickBot="1" x14ac:dyDescent="0.3">
      <c r="A37" s="79"/>
      <c r="B37" s="80"/>
      <c r="C37" s="80"/>
      <c r="D37" s="80"/>
      <c r="E37" s="80"/>
      <c r="F37" s="80"/>
    </row>
    <row r="38" spans="1:6" x14ac:dyDescent="0.25">
      <c r="A38" s="125" t="s">
        <v>31</v>
      </c>
      <c r="B38" s="128" t="s">
        <v>14</v>
      </c>
      <c r="C38" s="131" t="s">
        <v>32</v>
      </c>
      <c r="D38" s="132"/>
      <c r="E38" s="131" t="s">
        <v>33</v>
      </c>
      <c r="F38" s="132"/>
    </row>
    <row r="39" spans="1:6" x14ac:dyDescent="0.25">
      <c r="A39" s="126"/>
      <c r="B39" s="129"/>
      <c r="C39" s="81" t="s">
        <v>34</v>
      </c>
      <c r="D39" s="82" t="s">
        <v>35</v>
      </c>
      <c r="E39" s="81" t="s">
        <v>34</v>
      </c>
      <c r="F39" s="82" t="s">
        <v>35</v>
      </c>
    </row>
    <row r="40" spans="1:6" ht="13.8" thickBot="1" x14ac:dyDescent="0.3">
      <c r="A40" s="127"/>
      <c r="B40" s="130"/>
      <c r="C40" s="133" t="s">
        <v>53</v>
      </c>
      <c r="D40" s="133"/>
      <c r="E40" s="133"/>
      <c r="F40" s="134"/>
    </row>
    <row r="41" spans="1:6" ht="13.8" thickBot="1" x14ac:dyDescent="0.3">
      <c r="A41" s="103" t="s">
        <v>47</v>
      </c>
      <c r="B41" s="104">
        <v>1</v>
      </c>
      <c r="C41" s="105">
        <v>278207</v>
      </c>
      <c r="D41" s="106">
        <v>4292419</v>
      </c>
      <c r="E41" s="107">
        <v>291251</v>
      </c>
      <c r="F41" s="107">
        <v>4503606</v>
      </c>
    </row>
    <row r="42" spans="1:6" x14ac:dyDescent="0.25">
      <c r="A42" s="72"/>
      <c r="B42" s="83"/>
      <c r="C42" s="84"/>
      <c r="D42" s="84"/>
      <c r="E42" s="84"/>
      <c r="F42" s="84"/>
    </row>
    <row r="43" spans="1:6" ht="15.6" x14ac:dyDescent="0.25">
      <c r="A43" s="77" t="s">
        <v>37</v>
      </c>
      <c r="B43" s="93"/>
      <c r="C43" s="93"/>
      <c r="D43" s="83"/>
      <c r="E43" s="94"/>
      <c r="F43" s="87"/>
    </row>
    <row r="44" spans="1:6" ht="13.8" thickBot="1" x14ac:dyDescent="0.3">
      <c r="A44" s="72"/>
      <c r="B44" s="93"/>
      <c r="C44" s="92"/>
      <c r="D44" s="92"/>
      <c r="F44" s="87"/>
    </row>
    <row r="45" spans="1:6" x14ac:dyDescent="0.25">
      <c r="A45" s="138" t="s">
        <v>31</v>
      </c>
      <c r="B45" s="140" t="s">
        <v>14</v>
      </c>
      <c r="C45" s="141" t="s">
        <v>38</v>
      </c>
      <c r="D45" s="142"/>
      <c r="E45" s="95"/>
      <c r="F45" s="87"/>
    </row>
    <row r="46" spans="1:6" ht="13.8" thickBot="1" x14ac:dyDescent="0.3">
      <c r="A46" s="139"/>
      <c r="B46" s="130"/>
      <c r="C46" s="96" t="s">
        <v>39</v>
      </c>
      <c r="D46" s="97">
        <f>F19</f>
        <v>44104</v>
      </c>
      <c r="E46" s="98"/>
      <c r="F46" s="87"/>
    </row>
    <row r="47" spans="1:6" ht="13.8" thickBot="1" x14ac:dyDescent="0.3">
      <c r="A47" s="103" t="s">
        <v>47</v>
      </c>
      <c r="B47" s="108">
        <v>1</v>
      </c>
      <c r="C47" s="122">
        <v>288816212</v>
      </c>
      <c r="D47" s="123"/>
      <c r="F47" s="87"/>
    </row>
    <row r="48" spans="1:6" x14ac:dyDescent="0.25">
      <c r="A48" s="72"/>
      <c r="B48" s="83"/>
      <c r="C48" s="84"/>
      <c r="D48" s="85"/>
      <c r="E48" s="86"/>
      <c r="F48" s="87"/>
    </row>
    <row r="49" spans="1:6" x14ac:dyDescent="0.25">
      <c r="A49" s="72"/>
      <c r="B49" s="83"/>
      <c r="C49" s="84"/>
      <c r="D49" s="85"/>
      <c r="E49" s="86"/>
      <c r="F49" s="87"/>
    </row>
    <row r="50" spans="1:6" x14ac:dyDescent="0.25">
      <c r="A50" s="72"/>
      <c r="B50" s="83"/>
      <c r="C50" s="84"/>
      <c r="D50" s="85"/>
      <c r="E50" s="86"/>
      <c r="F50" s="87"/>
    </row>
    <row r="51" spans="1:6" ht="52.8" x14ac:dyDescent="0.3">
      <c r="A51" s="88" t="s">
        <v>36</v>
      </c>
      <c r="B51" s="89"/>
      <c r="C51" s="89"/>
      <c r="D51" s="90"/>
      <c r="E51" s="90"/>
      <c r="F51" s="91"/>
    </row>
    <row r="54" spans="1:6" x14ac:dyDescent="0.25">
      <c r="B54" s="92"/>
      <c r="C54" s="92"/>
    </row>
    <row r="56" spans="1:6" x14ac:dyDescent="0.25">
      <c r="B56" s="92"/>
      <c r="C56" s="92"/>
    </row>
  </sheetData>
  <mergeCells count="11">
    <mergeCell ref="E38:F38"/>
    <mergeCell ref="C40:F40"/>
    <mergeCell ref="A45:A46"/>
    <mergeCell ref="B45:B46"/>
    <mergeCell ref="C45:D45"/>
    <mergeCell ref="C47:D47"/>
    <mergeCell ref="A14:B14"/>
    <mergeCell ref="A21:C21"/>
    <mergeCell ref="A38:A40"/>
    <mergeCell ref="B38:B40"/>
    <mergeCell ref="C38:D38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2020</vt:lpstr>
      <vt:lpstr>únor 2020</vt:lpstr>
      <vt:lpstr>březen 2020</vt:lpstr>
      <vt:lpstr>duben 2020</vt:lpstr>
      <vt:lpstr>květen 2020</vt:lpstr>
      <vt:lpstr>červen 2020</vt:lpstr>
      <vt:lpstr>červenec 2020 </vt:lpstr>
      <vt:lpstr>srpen 2020</vt:lpstr>
      <vt:lpstr>září 2020</vt:lpstr>
      <vt:lpstr>říjen 2020</vt:lpstr>
      <vt:lpstr>listopad 2020</vt:lpstr>
      <vt:lpstr>prosinec 2020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2021-01-08T19:24:42Z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2020-11-24T10:04:16Z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5b1afc40-9cf1-4f21-a909-54ced49926fe</vt:lpwstr>
  </property>
  <property fmtid="{D5CDD505-2E9C-101B-9397-08002B2CF9AE}" pid="8" name="MSIP_Label_2a6524ed-fb1a-49fd-bafe-15c5e5ffd047_ContentBits">
    <vt:lpwstr>0</vt:lpwstr>
  </property>
</Properties>
</file>