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56" firstSheet="1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4" r:id="rId11"/>
    <sheet name="prosinec 2016" sheetId="15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15" l="1"/>
  <c r="E21" i="15" s="1"/>
  <c r="F33" i="15" s="1"/>
  <c r="E25" i="15"/>
  <c r="E22" i="15"/>
  <c r="F23" i="15" l="1"/>
  <c r="F22" i="15" s="1"/>
  <c r="F27" i="15"/>
  <c r="F30" i="15"/>
  <c r="F32" i="15"/>
  <c r="F26" i="15"/>
  <c r="F29" i="15"/>
  <c r="F31" i="15"/>
  <c r="E28" i="14"/>
  <c r="E25" i="14"/>
  <c r="E22" i="14"/>
  <c r="F28" i="15" l="1"/>
  <c r="F25" i="15"/>
  <c r="F21" i="15" s="1"/>
  <c r="E21" i="14"/>
  <c r="F32" i="14" s="1"/>
  <c r="F26" i="14"/>
  <c r="E28" i="13"/>
  <c r="E25" i="13"/>
  <c r="E22" i="13"/>
  <c r="F30" i="14" l="1"/>
  <c r="F33" i="14"/>
  <c r="F29" i="14"/>
  <c r="F28" i="14" s="1"/>
  <c r="F23" i="14"/>
  <c r="F22" i="14" s="1"/>
  <c r="F31" i="14"/>
  <c r="F27" i="14"/>
  <c r="F25" i="14"/>
  <c r="E21" i="13"/>
  <c r="F33" i="13" s="1"/>
  <c r="F27" i="13"/>
  <c r="F31" i="13"/>
  <c r="F26" i="13"/>
  <c r="F25" i="13" s="1"/>
  <c r="E28" i="12"/>
  <c r="E25" i="12"/>
  <c r="E22" i="12"/>
  <c r="E21" i="12" s="1"/>
  <c r="F33" i="12" s="1"/>
  <c r="F21" i="14" l="1"/>
  <c r="F32" i="13"/>
  <c r="F29" i="13"/>
  <c r="F23" i="13"/>
  <c r="F22" i="13" s="1"/>
  <c r="F30" i="13"/>
  <c r="F23" i="12"/>
  <c r="F22" i="12" s="1"/>
  <c r="F27" i="12"/>
  <c r="F30" i="12"/>
  <c r="F32" i="12"/>
  <c r="F26" i="12"/>
  <c r="F29" i="12"/>
  <c r="F31" i="12"/>
  <c r="E28" i="11"/>
  <c r="E25" i="11"/>
  <c r="E22" i="11"/>
  <c r="E21" i="11" s="1"/>
  <c r="F33" i="11" s="1"/>
  <c r="F28" i="13" l="1"/>
  <c r="F21" i="13" s="1"/>
  <c r="F28" i="12"/>
  <c r="F21" i="12" s="1"/>
  <c r="F25" i="12"/>
  <c r="F23" i="11"/>
  <c r="F22" i="11" s="1"/>
  <c r="F27" i="11"/>
  <c r="F30" i="11"/>
  <c r="F32" i="11"/>
  <c r="F26" i="11"/>
  <c r="F25" i="11" s="1"/>
  <c r="F29" i="11"/>
  <c r="F31" i="11"/>
  <c r="E28" i="10"/>
  <c r="E25" i="10"/>
  <c r="E22" i="10"/>
  <c r="F21" i="11" l="1"/>
  <c r="F28" i="11"/>
  <c r="E21" i="10"/>
  <c r="F33" i="10" s="1"/>
  <c r="F32" i="10"/>
  <c r="F26" i="10"/>
  <c r="E22" i="9"/>
  <c r="E28" i="9"/>
  <c r="E21" i="9" s="1"/>
  <c r="F33" i="9" s="1"/>
  <c r="E25" i="9"/>
  <c r="F25" i="10" l="1"/>
  <c r="F27" i="10"/>
  <c r="F31" i="10"/>
  <c r="F23" i="10"/>
  <c r="F22" i="10" s="1"/>
  <c r="F30" i="10"/>
  <c r="F29" i="10"/>
  <c r="F23" i="9"/>
  <c r="F22" i="9" s="1"/>
  <c r="F27" i="9"/>
  <c r="F30" i="9"/>
  <c r="F32" i="9"/>
  <c r="F26" i="9"/>
  <c r="F29" i="9"/>
  <c r="F31" i="9"/>
  <c r="E28" i="8"/>
  <c r="E25" i="8"/>
  <c r="E22" i="8"/>
  <c r="E21" i="8" s="1"/>
  <c r="F33" i="8" s="1"/>
  <c r="F28" i="10" l="1"/>
  <c r="F21" i="10" s="1"/>
  <c r="F28" i="9"/>
  <c r="F25" i="9"/>
  <c r="F23" i="8"/>
  <c r="F22" i="8" s="1"/>
  <c r="F27" i="8"/>
  <c r="F30" i="8"/>
  <c r="F32" i="8"/>
  <c r="F26" i="8"/>
  <c r="F25" i="8" s="1"/>
  <c r="F29" i="8"/>
  <c r="F31" i="8"/>
  <c r="E28" i="7"/>
  <c r="E25" i="7"/>
  <c r="E22" i="7"/>
  <c r="F21" i="9" l="1"/>
  <c r="F21" i="8"/>
  <c r="F28" i="8"/>
  <c r="E21" i="7"/>
  <c r="F33" i="7" s="1"/>
  <c r="E28" i="6"/>
  <c r="E25" i="6"/>
  <c r="E22" i="6"/>
  <c r="E21" i="6" s="1"/>
  <c r="F33" i="6" s="1"/>
  <c r="F26" i="7" l="1"/>
  <c r="F27" i="7"/>
  <c r="F31" i="7"/>
  <c r="F32" i="7"/>
  <c r="F29" i="7"/>
  <c r="F23" i="7"/>
  <c r="F22" i="7" s="1"/>
  <c r="F30" i="7"/>
  <c r="F23" i="6"/>
  <c r="F22" i="6" s="1"/>
  <c r="F27" i="6"/>
  <c r="F30" i="6"/>
  <c r="F32" i="6"/>
  <c r="F26" i="6"/>
  <c r="F29" i="6"/>
  <c r="F31" i="6"/>
  <c r="E28" i="5"/>
  <c r="E25" i="5"/>
  <c r="E22" i="5"/>
  <c r="F25" i="7" l="1"/>
  <c r="F28" i="7"/>
  <c r="F25" i="6"/>
  <c r="F28" i="6"/>
  <c r="E21" i="5"/>
  <c r="F33" i="5" s="1"/>
  <c r="E28" i="4"/>
  <c r="E25" i="4"/>
  <c r="E22" i="4"/>
  <c r="F21" i="7" l="1"/>
  <c r="F21" i="6"/>
  <c r="F26" i="5"/>
  <c r="F25" i="5" s="1"/>
  <c r="F27" i="5"/>
  <c r="F31" i="5"/>
  <c r="F32" i="5"/>
  <c r="F29" i="5"/>
  <c r="F23" i="5"/>
  <c r="F22" i="5" s="1"/>
  <c r="F30" i="5"/>
  <c r="E21" i="4"/>
  <c r="F32" i="4" s="1"/>
  <c r="F30" i="4"/>
  <c r="F23" i="4"/>
  <c r="F22" i="4" s="1"/>
  <c r="F31" i="4"/>
  <c r="F26" i="4"/>
  <c r="F28" i="5" l="1"/>
  <c r="F21" i="5" s="1"/>
  <c r="F29" i="4"/>
  <c r="F33" i="4"/>
  <c r="F27" i="4"/>
  <c r="F28" i="4"/>
  <c r="F25" i="4"/>
  <c r="F21" i="4" l="1"/>
</calcChain>
</file>

<file path=xl/sharedStrings.xml><?xml version="1.0" encoding="utf-8"?>
<sst xmlns="http://schemas.openxmlformats.org/spreadsheetml/2006/main" count="636" uniqueCount="58">
  <si>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</si>
  <si>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</si>
  <si>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</si>
  <si>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pravidelných investic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</si>
  <si>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</si>
  <si>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</si>
  <si>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</si>
  <si>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</si>
  <si>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</si>
  <si>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</si>
  <si>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</si>
  <si>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</si>
  <si>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CZ0008474400</t>
  </si>
  <si>
    <t>Třída A4 - Pravidelných investic CZ0008474434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</si>
  <si>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</si>
  <si>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</si>
  <si>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</si>
  <si>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</si>
  <si>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</si>
  <si>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</si>
  <si>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</si>
  <si>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</si>
  <si>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</si>
  <si>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</si>
  <si>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</si>
  <si>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</si>
  <si>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</si>
  <si>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</si>
  <si>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</si>
  <si>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</si>
  <si>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</si>
  <si>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</si>
  <si>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</si>
  <si>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</si>
  <si>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</si>
  <si>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</si>
  <si>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</si>
  <si>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</si>
  <si>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</si>
  <si>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CZ0008474400</t>
  </si>
  <si>
    <t>CZ0008474434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</si>
  <si>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</si>
  <si>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</si>
  <si>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</si>
  <si>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</si>
  <si>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- 31.1.2016</t>
  </si>
  <si>
    <t>za období 1.2. - 29.2.2016</t>
  </si>
  <si>
    <t>Raiffeisen fond udržitelného rozvoje</t>
  </si>
  <si>
    <t>za období 1.3. - 31.3.2016</t>
  </si>
  <si>
    <t>za období 1.4. - 30.4.2016</t>
  </si>
  <si>
    <t>za období 1.5. - 31.5.2016</t>
  </si>
  <si>
    <t>za období 1.6. - 30.6.2016</t>
  </si>
  <si>
    <t>za období 1.7. - 31.7.2016</t>
  </si>
  <si>
    <t>za období 1.8. - 31.8.2016</t>
  </si>
  <si>
    <t>za období 1.9. - 30.9.2016</t>
  </si>
  <si>
    <t>za období 1.10. - 31.10.2016</t>
  </si>
  <si>
    <t>za období 1.11. - 30.11.2016</t>
  </si>
  <si>
    <t>za období 1.12. - 31.12.2016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</si>
</sst>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0" fontId="1" fillId="0" borderId="31" xfId="1" applyFont="1" applyFill="1" applyBorder="1" applyAlignment="1">
      <alignment horizontal="left" vertical="center" indent="1"/>
    </xf>
    <xf numFmtId="0" fontId="18" fillId="0" borderId="29" xfId="1" applyFont="1" applyFill="1" applyBorder="1" applyAlignment="1" applyProtection="1">
      <alignment horizontal="center" vertical="center" wrapText="1"/>
    </xf>
    <xf numFmtId="3" fontId="10" fillId="0" borderId="41" xfId="1" applyNumberFormat="1" applyFont="1" applyFill="1" applyBorder="1" applyAlignment="1" applyProtection="1">
      <alignment horizontal="right" indent="1"/>
    </xf>
    <xf numFmtId="3" fontId="1" fillId="0" borderId="30" xfId="1" applyNumberFormat="1" applyBorder="1" applyAlignment="1">
      <alignment horizontal="right" indent="1"/>
    </xf>
    <xf numFmtId="3" fontId="4" fillId="0" borderId="41" xfId="1" applyNumberFormat="1" applyFont="1" applyFill="1" applyBorder="1" applyAlignment="1" applyProtection="1">
      <alignment horizontal="right" indent="1" shrinkToFit="1"/>
      <protection locked="0"/>
    </xf>
    <xf numFmtId="3" fontId="1" fillId="0" borderId="42" xfId="1" applyNumberFormat="1" applyFont="1" applyFill="1" applyBorder="1" applyAlignment="1" applyProtection="1">
      <alignment horizontal="right" inden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4" fontId="10" fillId="0" borderId="0" xfId="1" applyNumberFormat="1" applyFont="1" applyFill="1" applyBorder="1" applyAlignment="1" applyProtection="1">
      <alignment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3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3" fontId="1" fillId="0" borderId="29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C6" sqref="C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29"/>
      <c r="D12" s="15"/>
      <c r="E12" s="149"/>
      <c r="F12" s="149"/>
    </row>
    <row r="13" spans="1:6" x14ac:dyDescent="0.2">
      <c r="A13" s="30"/>
      <c r="B13" s="31"/>
      <c r="C13" s="31"/>
      <c r="D13" s="15"/>
      <c r="E13" s="32"/>
      <c r="F13" s="32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42400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369196</v>
      </c>
      <c r="F21" s="62">
        <f>+F22+F25+F28+F33</f>
        <v>100.00000000000001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15597</v>
      </c>
      <c r="F22" s="67">
        <f>+F23+F24</f>
        <v>4.2245853151171735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15597</v>
      </c>
      <c r="F23" s="67">
        <f>E23/E21*100</f>
        <v>4.2245853151171735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203148</v>
      </c>
      <c r="F25" s="67">
        <f>+F26+F27</f>
        <v>55.024431467296509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177729</v>
      </c>
      <c r="F26" s="67">
        <f>E26/$E$21*100</f>
        <v>48.139470633484656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25419</v>
      </c>
      <c r="F27" s="67">
        <f>E27/$E$21*100</f>
        <v>6.8849608338118511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150036</v>
      </c>
      <c r="F28" s="67">
        <f>+F29+F30+F31</f>
        <v>40.638576799315274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118596</v>
      </c>
      <c r="F29" s="67">
        <f>E29/$E$21*100</f>
        <v>32.122774894635917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31440</v>
      </c>
      <c r="F30" s="67">
        <f>E30/$E$21*100</f>
        <v>8.5158019046793569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415</v>
      </c>
      <c r="F33" s="80">
        <f>E33/$E$21*100</f>
        <v>0.11240641827105387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45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76711</v>
      </c>
      <c r="D41" s="97">
        <v>1413810</v>
      </c>
      <c r="E41" s="96">
        <v>72460.33</v>
      </c>
      <c r="F41" s="98">
        <v>1339392.49</v>
      </c>
    </row>
    <row r="42" spans="1:6" ht="13.5" thickBot="1" x14ac:dyDescent="0.25">
      <c r="A42" s="99" t="s">
        <v>40</v>
      </c>
      <c r="B42" s="100">
        <v>2</v>
      </c>
      <c r="C42" s="101">
        <v>11783040</v>
      </c>
      <c r="D42" s="102">
        <v>838120</v>
      </c>
      <c r="E42" s="103">
        <v>10958543.75</v>
      </c>
      <c r="F42" s="104">
        <v>777590.76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42398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189041003.24000001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179086958.03</v>
      </c>
      <c r="D50" s="147"/>
      <c r="E50" s="109"/>
      <c r="F50" s="109"/>
    </row>
    <row r="51" spans="1:6" x14ac:dyDescent="0.2">
      <c r="A51" s="81"/>
      <c r="B51" s="88"/>
      <c r="C51" s="88"/>
      <c r="D51" s="89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sqref="A1:XFD104857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32"/>
      <c r="D12" s="15"/>
      <c r="E12" s="149"/>
      <c r="F12" s="149"/>
    </row>
    <row r="13" spans="1:6" x14ac:dyDescent="0.2">
      <c r="A13" s="30"/>
      <c r="B13" s="31"/>
      <c r="C13" s="31"/>
      <c r="D13" s="15"/>
      <c r="E13" s="133"/>
      <c r="F13" s="133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42674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484077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14331</v>
      </c>
      <c r="F22" s="67">
        <f>+F23+F24</f>
        <v>2.9604794278596174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14331</v>
      </c>
      <c r="F23" s="67">
        <f>E23/E21*100</f>
        <v>2.9604794278596174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468507</v>
      </c>
      <c r="F28" s="67">
        <f>+F29+F30+F31</f>
        <v>96.783569556083009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468507</v>
      </c>
      <c r="F30" s="67">
        <f>E30/$E$21*100</f>
        <v>96.783569556083009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1239</v>
      </c>
      <c r="F33" s="80">
        <f>E33/$E$21*100</f>
        <v>0.25595101605736276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55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166327</v>
      </c>
      <c r="D41" s="97">
        <v>3178351</v>
      </c>
      <c r="E41" s="96">
        <v>166000.29999999999</v>
      </c>
      <c r="F41" s="98">
        <v>3162136.26</v>
      </c>
    </row>
    <row r="42" spans="1:6" ht="13.5" thickBot="1" x14ac:dyDescent="0.25">
      <c r="A42" s="99" t="s">
        <v>40</v>
      </c>
      <c r="B42" s="100">
        <v>2</v>
      </c>
      <c r="C42" s="101">
        <v>13953910</v>
      </c>
      <c r="D42" s="102">
        <v>5083107</v>
      </c>
      <c r="E42" s="103">
        <v>13729862.119999999</v>
      </c>
      <c r="F42" s="104">
        <v>5003259.1100000003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42674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181222569.77000001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301480711.47000003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B1" sqref="B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34"/>
      <c r="D12" s="15"/>
      <c r="E12" s="149"/>
      <c r="F12" s="149"/>
    </row>
    <row r="13" spans="1:6" x14ac:dyDescent="0.2">
      <c r="A13" s="30"/>
      <c r="B13" s="31"/>
      <c r="C13" s="31"/>
      <c r="D13" s="15"/>
      <c r="E13" s="135"/>
      <c r="F13" s="135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42704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505754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29716</v>
      </c>
      <c r="F22" s="67">
        <f>+F23+F24</f>
        <v>5.8755837818386016</v>
      </c>
    </row>
    <row r="23" spans="1:8" x14ac:dyDescent="0.2">
      <c r="A23" s="68" t="s">
        <v>22</v>
      </c>
      <c r="B23" s="69"/>
      <c r="C23" s="69"/>
      <c r="D23" s="65">
        <v>4</v>
      </c>
      <c r="E23" s="66">
        <v>29716</v>
      </c>
      <c r="F23" s="67">
        <f>E23/E21*100</f>
        <v>5.8755837818386016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475363</v>
      </c>
      <c r="F28" s="67">
        <f>+F29+F30+F31</f>
        <v>93.990952122968878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475363</v>
      </c>
      <c r="F30" s="67">
        <f>E30/$E$21*100</f>
        <v>93.990952122968878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675</v>
      </c>
      <c r="F33" s="80">
        <f>E33/$E$21*100</f>
        <v>0.13346409519252445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56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220495</v>
      </c>
      <c r="D41" s="97">
        <v>2208755</v>
      </c>
      <c r="E41" s="96">
        <v>219467</v>
      </c>
      <c r="F41" s="98">
        <v>2183537</v>
      </c>
    </row>
    <row r="42" spans="1:6" ht="13.5" thickBot="1" x14ac:dyDescent="0.25">
      <c r="A42" s="99" t="s">
        <v>40</v>
      </c>
      <c r="B42" s="100">
        <v>2</v>
      </c>
      <c r="C42" s="101">
        <v>19850047</v>
      </c>
      <c r="D42" s="102">
        <v>2628487</v>
      </c>
      <c r="E42" s="103">
        <v>19451465</v>
      </c>
      <c r="F42" s="104">
        <v>2559672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42704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181490526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322242379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workbookViewId="0">
      <selection activeCell="I2" sqref="I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36"/>
      <c r="D12" s="15"/>
      <c r="E12" s="149"/>
      <c r="F12" s="149"/>
    </row>
    <row r="13" spans="1:6" x14ac:dyDescent="0.2">
      <c r="A13" s="30"/>
      <c r="B13" s="31"/>
      <c r="C13" s="31"/>
      <c r="D13" s="15"/>
      <c r="E13" s="137"/>
      <c r="F13" s="137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42735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523462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13241</v>
      </c>
      <c r="F22" s="67">
        <f>+F23+F24</f>
        <v>2.5295054846388085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13241</v>
      </c>
      <c r="F23" s="67">
        <f>E23/E21*100</f>
        <v>2.5295054846388085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509220</v>
      </c>
      <c r="F28" s="67">
        <f>+F29+F30+F31</f>
        <v>97.279267645024859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509220</v>
      </c>
      <c r="F30" s="67">
        <f>E30/$E$21*100</f>
        <v>97.279267645024859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1001</v>
      </c>
      <c r="F33" s="80">
        <f>E33/$E$21*100</f>
        <v>0.19122687033633767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57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67770</v>
      </c>
      <c r="D41" s="97">
        <v>2021276</v>
      </c>
      <c r="E41" s="96">
        <v>68689.13</v>
      </c>
      <c r="F41" s="98">
        <v>2032195.83</v>
      </c>
    </row>
    <row r="42" spans="1:6" ht="13.5" thickBot="1" x14ac:dyDescent="0.25">
      <c r="A42" s="99" t="s">
        <v>40</v>
      </c>
      <c r="B42" s="100">
        <v>2</v>
      </c>
      <c r="C42" s="101">
        <v>16547842</v>
      </c>
      <c r="D42" s="102">
        <v>4370679</v>
      </c>
      <c r="E42" s="103">
        <v>16481813.07</v>
      </c>
      <c r="F42" s="104">
        <v>4331791.9400000004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42731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182584725.09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338871896.81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C9" sqref="C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15"/>
      <c r="D12" s="15"/>
      <c r="E12" s="149"/>
      <c r="F12" s="149"/>
    </row>
    <row r="13" spans="1:6" x14ac:dyDescent="0.2">
      <c r="A13" s="30"/>
      <c r="B13" s="31"/>
      <c r="C13" s="31"/>
      <c r="D13" s="15"/>
      <c r="E13" s="116"/>
      <c r="F13" s="116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42429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384637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17951</v>
      </c>
      <c r="F22" s="67">
        <f>+F23+F24</f>
        <v>4.6669977147284323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17951</v>
      </c>
      <c r="F23" s="67">
        <f>E23/E21*100</f>
        <v>4.6669977147284323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201673</v>
      </c>
      <c r="F25" s="67">
        <f>+F26+F27</f>
        <v>52.432033319727431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176136</v>
      </c>
      <c r="F26" s="67">
        <f>E26/$E$21*100</f>
        <v>45.792786445401767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25537</v>
      </c>
      <c r="F27" s="67">
        <f>E27/$E$21*100</f>
        <v>6.6392468743256634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157186</v>
      </c>
      <c r="F28" s="67">
        <f>+F29+F30+F31</f>
        <v>40.866063327241008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125914</v>
      </c>
      <c r="F29" s="67">
        <f>E29/$E$21*100</f>
        <v>32.735800248026059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31272</v>
      </c>
      <c r="F30" s="67">
        <f>E30/$E$21*100</f>
        <v>8.1302630792149486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7827</v>
      </c>
      <c r="F33" s="80">
        <f>E33/$E$21*100</f>
        <v>2.0349056383031274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46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176296</v>
      </c>
      <c r="D41" s="97">
        <v>2457564</v>
      </c>
      <c r="E41" s="96">
        <v>164950.51</v>
      </c>
      <c r="F41" s="98">
        <v>2294782.9300000002</v>
      </c>
    </row>
    <row r="42" spans="1:6" ht="13.5" thickBot="1" x14ac:dyDescent="0.25">
      <c r="A42" s="99" t="s">
        <v>40</v>
      </c>
      <c r="B42" s="100">
        <v>2</v>
      </c>
      <c r="C42" s="101">
        <v>19201829</v>
      </c>
      <c r="D42" s="102">
        <v>3540041</v>
      </c>
      <c r="E42" s="103">
        <v>17664244.789999999</v>
      </c>
      <c r="F42" s="104">
        <v>3262499.33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42429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185549047.65000001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192309383.31999999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K18" sqref="K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18"/>
      <c r="D12" s="15"/>
      <c r="E12" s="149"/>
      <c r="F12" s="149"/>
    </row>
    <row r="13" spans="1:6" x14ac:dyDescent="0.2">
      <c r="A13" s="30"/>
      <c r="B13" s="31"/>
      <c r="C13" s="31"/>
      <c r="D13" s="15"/>
      <c r="E13" s="119"/>
      <c r="F13" s="119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42460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581246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195629</v>
      </c>
      <c r="F22" s="67">
        <f>+F23+F24</f>
        <v>33.656833767458181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195629</v>
      </c>
      <c r="F23" s="67">
        <f>E23/E21*100</f>
        <v>33.656833767458181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365</v>
      </c>
      <c r="F25" s="67">
        <f>+F26+F27</f>
        <v>6.2796131070149308E-2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274</v>
      </c>
      <c r="F26" s="67">
        <f>E26/$E$21*100</f>
        <v>4.7140109351290163E-2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91</v>
      </c>
      <c r="F27" s="67">
        <f>E27/$E$21*100</f>
        <v>1.5656021718859141E-2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384706</v>
      </c>
      <c r="F28" s="67">
        <f>+F29+F30+F31</f>
        <v>66.186433971158507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384706</v>
      </c>
      <c r="F30" s="67">
        <f>E30/$E$21*100</f>
        <v>66.186433971158507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546</v>
      </c>
      <c r="F33" s="80">
        <f>E33/$E$21*100</f>
        <v>9.3936130313154842E-2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48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367406</v>
      </c>
      <c r="D41" s="97">
        <v>3694160</v>
      </c>
      <c r="E41" s="96">
        <v>351761.46</v>
      </c>
      <c r="F41" s="98">
        <v>3527973.52</v>
      </c>
    </row>
    <row r="42" spans="1:6" ht="13.5" thickBot="1" x14ac:dyDescent="0.25">
      <c r="A42" s="99" t="s">
        <v>40</v>
      </c>
      <c r="B42" s="100">
        <v>2</v>
      </c>
      <c r="C42" s="101">
        <v>20064534</v>
      </c>
      <c r="D42" s="102">
        <v>1706549</v>
      </c>
      <c r="E42" s="103">
        <v>18962604.719999999</v>
      </c>
      <c r="F42" s="104">
        <v>1615232.67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42460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186494343.50999999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213957199.33000001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E34" sqref="E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20"/>
      <c r="D12" s="15"/>
      <c r="E12" s="149"/>
      <c r="F12" s="149"/>
    </row>
    <row r="13" spans="1:6" x14ac:dyDescent="0.2">
      <c r="A13" s="30"/>
      <c r="B13" s="31"/>
      <c r="C13" s="31"/>
      <c r="D13" s="15"/>
      <c r="E13" s="121"/>
      <c r="F13" s="121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42490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413358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12814</v>
      </c>
      <c r="F22" s="67">
        <f>+F23+F24</f>
        <v>3.0999762917374283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12814</v>
      </c>
      <c r="F23" s="67">
        <f>E23/E21*100</f>
        <v>3.0999762917374283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399754</v>
      </c>
      <c r="F28" s="67">
        <f>+F29+F30+F31</f>
        <v>96.708906081411271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399754</v>
      </c>
      <c r="F30" s="67">
        <f>E30/$E$21*100</f>
        <v>96.708906081411271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790</v>
      </c>
      <c r="F33" s="80">
        <f>E33/$E$21*100</f>
        <v>0.19111762685130082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49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772901</v>
      </c>
      <c r="D41" s="97">
        <v>1156180</v>
      </c>
      <c r="E41" s="96">
        <v>740450.67</v>
      </c>
      <c r="F41" s="98">
        <v>1110174.28</v>
      </c>
    </row>
    <row r="42" spans="1:6" ht="13.5" thickBot="1" x14ac:dyDescent="0.25">
      <c r="A42" s="99" t="s">
        <v>40</v>
      </c>
      <c r="B42" s="100">
        <v>2</v>
      </c>
      <c r="C42" s="101">
        <v>11207207</v>
      </c>
      <c r="D42" s="102">
        <v>2609908</v>
      </c>
      <c r="E42" s="103">
        <v>10692289.720000001</v>
      </c>
      <c r="F42" s="104">
        <v>2478241.15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42489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188036629.25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224374273.87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E48" sqref="E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22"/>
      <c r="D12" s="15"/>
      <c r="E12" s="149"/>
      <c r="F12" s="149"/>
    </row>
    <row r="13" spans="1:6" x14ac:dyDescent="0.2">
      <c r="A13" s="30"/>
      <c r="B13" s="31"/>
      <c r="C13" s="31"/>
      <c r="D13" s="15"/>
      <c r="E13" s="123"/>
      <c r="F13" s="123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42521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430019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13067</v>
      </c>
      <c r="F22" s="67">
        <f>+F23+F24</f>
        <v>3.0387029410328381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13067</v>
      </c>
      <c r="F23" s="67">
        <f>E23/E21*100</f>
        <v>3.0387029410328381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415974</v>
      </c>
      <c r="F28" s="67">
        <f>+F29+F30+F31</f>
        <v>96.733865247814634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415974</v>
      </c>
      <c r="F30" s="67">
        <f>E30/$E$21*100</f>
        <v>96.733865247814634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978</v>
      </c>
      <c r="F33" s="80">
        <f>E33/$E$21*100</f>
        <v>0.22743181115253047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50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920930</v>
      </c>
      <c r="D41" s="97">
        <v>2644439</v>
      </c>
      <c r="E41" s="96">
        <v>890747.48</v>
      </c>
      <c r="F41" s="98">
        <v>2556174.52</v>
      </c>
    </row>
    <row r="42" spans="1:6" ht="13.5" thickBot="1" x14ac:dyDescent="0.25">
      <c r="A42" s="99" t="s">
        <v>40</v>
      </c>
      <c r="B42" s="100">
        <v>2</v>
      </c>
      <c r="C42" s="101">
        <v>12255016</v>
      </c>
      <c r="D42" s="102">
        <v>1350844</v>
      </c>
      <c r="E42" s="103">
        <v>11709854.59</v>
      </c>
      <c r="F42" s="104">
        <v>1291878.43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42521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189763435.43000001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239108616.21000001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D51" sqref="D5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24"/>
      <c r="D12" s="15"/>
      <c r="E12" s="149"/>
      <c r="F12" s="149"/>
    </row>
    <row r="13" spans="1:6" x14ac:dyDescent="0.2">
      <c r="A13" s="30"/>
      <c r="B13" s="31"/>
      <c r="C13" s="31"/>
      <c r="D13" s="15"/>
      <c r="E13" s="125"/>
      <c r="F13" s="125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42551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432910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12254</v>
      </c>
      <c r="F22" s="67">
        <f>+F23+F24</f>
        <v>2.8306114434870988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12254</v>
      </c>
      <c r="F23" s="67">
        <f>E23/E21*100</f>
        <v>2.8306114434870988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419346</v>
      </c>
      <c r="F28" s="67">
        <f>+F29+F30+F31</f>
        <v>96.866785244046099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419346</v>
      </c>
      <c r="F30" s="67">
        <f>E30/$E$21*100</f>
        <v>96.866785244046099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1310</v>
      </c>
      <c r="F33" s="80">
        <f>E33/$E$21*100</f>
        <v>0.30260331246679451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51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225234</v>
      </c>
      <c r="D41" s="97">
        <v>2921739</v>
      </c>
      <c r="E41" s="96">
        <v>220761.2</v>
      </c>
      <c r="F41" s="98">
        <v>2866753.36</v>
      </c>
    </row>
    <row r="42" spans="1:6" ht="13.5" thickBot="1" x14ac:dyDescent="0.25">
      <c r="A42" s="99" t="s">
        <v>40</v>
      </c>
      <c r="B42" s="100">
        <v>2</v>
      </c>
      <c r="C42" s="101">
        <v>16336386</v>
      </c>
      <c r="D42" s="102">
        <v>5933153</v>
      </c>
      <c r="E42" s="103">
        <v>15817552.49</v>
      </c>
      <c r="F42" s="104">
        <v>5724969.2000000002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42551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184754876.86000001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246165416.41999999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G18" sqref="G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26"/>
      <c r="D12" s="15"/>
      <c r="E12" s="149"/>
      <c r="F12" s="149"/>
    </row>
    <row r="13" spans="1:6" x14ac:dyDescent="0.2">
      <c r="A13" s="30"/>
      <c r="B13" s="31"/>
      <c r="C13" s="31"/>
      <c r="D13" s="15"/>
      <c r="E13" s="127"/>
      <c r="F13" s="127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42582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451044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19433</v>
      </c>
      <c r="F22" s="67">
        <f>+F23+F24</f>
        <v>4.3084488431283869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19433</v>
      </c>
      <c r="F23" s="67">
        <f>E23/E21*100</f>
        <v>4.3084488431283869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429959</v>
      </c>
      <c r="F28" s="67">
        <f>+F29+F30+F31</f>
        <v>95.325289772173008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429959</v>
      </c>
      <c r="F30" s="67">
        <f>E30/$E$21*100</f>
        <v>95.325289772173008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1652</v>
      </c>
      <c r="F33" s="80">
        <f>E33/$E$21*100</f>
        <v>0.36626138469861036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52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92607</v>
      </c>
      <c r="D41" s="97">
        <v>1454290</v>
      </c>
      <c r="E41" s="96">
        <v>91181.9</v>
      </c>
      <c r="F41" s="98">
        <v>1439676.65</v>
      </c>
    </row>
    <row r="42" spans="1:6" ht="13.5" thickBot="1" x14ac:dyDescent="0.25">
      <c r="A42" s="99" t="s">
        <v>40</v>
      </c>
      <c r="B42" s="100">
        <v>2</v>
      </c>
      <c r="C42" s="101">
        <v>12131228</v>
      </c>
      <c r="D42" s="102">
        <v>3448659</v>
      </c>
      <c r="E42" s="103">
        <v>11820246.630000001</v>
      </c>
      <c r="F42" s="104">
        <v>3363054.16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42580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187929814.74000001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260495365.61000001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F48" sqref="F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28"/>
      <c r="D12" s="15"/>
      <c r="E12" s="149"/>
      <c r="F12" s="149"/>
    </row>
    <row r="13" spans="1:6" x14ac:dyDescent="0.2">
      <c r="A13" s="30"/>
      <c r="B13" s="31"/>
      <c r="C13" s="31"/>
      <c r="D13" s="15"/>
      <c r="E13" s="129"/>
      <c r="F13" s="129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42613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471081</v>
      </c>
      <c r="F21" s="62">
        <f>+F22+F25+F28+F33</f>
        <v>100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24301</v>
      </c>
      <c r="F22" s="67">
        <f>+F23+F24</f>
        <v>5.1585608419783435</v>
      </c>
    </row>
    <row r="23" spans="1:8" x14ac:dyDescent="0.2">
      <c r="A23" s="68" t="s">
        <v>22</v>
      </c>
      <c r="B23" s="69"/>
      <c r="C23" s="69"/>
      <c r="D23" s="65">
        <v>4</v>
      </c>
      <c r="E23" s="66">
        <v>24301</v>
      </c>
      <c r="F23" s="67">
        <f>E23/E21*100</f>
        <v>5.1585608419783435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446058</v>
      </c>
      <c r="F28" s="67">
        <f>+F29+F30+F31</f>
        <v>94.688174645124718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446058</v>
      </c>
      <c r="F30" s="67">
        <f>E30/$E$21*100</f>
        <v>94.688174645124718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722</v>
      </c>
      <c r="F33" s="80">
        <f>E33/$E$21*100</f>
        <v>0.1532645128969328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53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347846</v>
      </c>
      <c r="D41" s="97">
        <v>1484188</v>
      </c>
      <c r="E41" s="96">
        <v>346461.62</v>
      </c>
      <c r="F41" s="98">
        <v>1480280.96</v>
      </c>
    </row>
    <row r="42" spans="1:6" ht="13.5" thickBot="1" x14ac:dyDescent="0.25">
      <c r="A42" s="99" t="s">
        <v>40</v>
      </c>
      <c r="B42" s="100">
        <v>2</v>
      </c>
      <c r="C42" s="101">
        <v>24009814</v>
      </c>
      <c r="D42" s="102">
        <v>3432019</v>
      </c>
      <c r="E42" s="103">
        <v>23688465.109999999</v>
      </c>
      <c r="F42" s="104">
        <v>3389566.6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42613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187300924.72999999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281538912.87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E50" sqref="E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12</v>
      </c>
      <c r="B12" s="148"/>
      <c r="C12" s="130"/>
      <c r="D12" s="15"/>
      <c r="E12" s="149"/>
      <c r="F12" s="149"/>
    </row>
    <row r="13" spans="1:6" x14ac:dyDescent="0.2">
      <c r="A13" s="30"/>
      <c r="B13" s="31"/>
      <c r="C13" s="31"/>
      <c r="D13" s="15"/>
      <c r="E13" s="131"/>
      <c r="F13" s="131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14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15</v>
      </c>
      <c r="B19" s="46"/>
      <c r="C19" s="47"/>
      <c r="D19" s="48" t="s">
        <v>16</v>
      </c>
      <c r="E19" s="49" t="s">
        <v>17</v>
      </c>
      <c r="F19" s="50" t="s">
        <v>18</v>
      </c>
    </row>
    <row r="20" spans="1:8" ht="13.5" thickBot="1" x14ac:dyDescent="0.25">
      <c r="A20" s="51"/>
      <c r="B20" s="52"/>
      <c r="C20" s="53"/>
      <c r="D20" s="54"/>
      <c r="E20" s="55" t="s">
        <v>19</v>
      </c>
      <c r="F20" s="56">
        <v>42643</v>
      </c>
      <c r="G20" s="57"/>
    </row>
    <row r="21" spans="1:8" x14ac:dyDescent="0.2">
      <c r="A21" s="58" t="s">
        <v>20</v>
      </c>
      <c r="B21" s="59"/>
      <c r="C21" s="59"/>
      <c r="D21" s="60">
        <v>1</v>
      </c>
      <c r="E21" s="61">
        <f>+E22+E25+E28+E33</f>
        <v>482831</v>
      </c>
      <c r="F21" s="62">
        <f>+F22+F25+F28+F33</f>
        <v>99.999999999999986</v>
      </c>
    </row>
    <row r="22" spans="1:8" x14ac:dyDescent="0.2">
      <c r="A22" s="63" t="s">
        <v>21</v>
      </c>
      <c r="B22" s="64"/>
      <c r="C22" s="64"/>
      <c r="D22" s="65">
        <v>3</v>
      </c>
      <c r="E22" s="66">
        <f>E23+E24</f>
        <v>10117</v>
      </c>
      <c r="F22" s="67">
        <f>+F23+F24</f>
        <v>2.0953501328622228</v>
      </c>
    </row>
    <row r="23" spans="1:8" x14ac:dyDescent="0.2">
      <c r="A23" s="68" t="s">
        <v>22</v>
      </c>
      <c r="B23" s="69"/>
      <c r="C23" s="69"/>
      <c r="D23" s="65">
        <v>4</v>
      </c>
      <c r="E23" s="66">
        <v>10117</v>
      </c>
      <c r="F23" s="67">
        <f>E23/E21*100</f>
        <v>2.0953501328622228</v>
      </c>
    </row>
    <row r="24" spans="1:8" hidden="1" x14ac:dyDescent="0.2">
      <c r="A24" s="68" t="s">
        <v>23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24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x14ac:dyDescent="0.2">
      <c r="A26" s="68" t="s">
        <v>25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26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27</v>
      </c>
      <c r="B28" s="69"/>
      <c r="C28" s="69"/>
      <c r="D28" s="65">
        <v>12</v>
      </c>
      <c r="E28" s="66">
        <f>E29+E30</f>
        <v>471427</v>
      </c>
      <c r="F28" s="67">
        <f>+F29+F30+F31</f>
        <v>97.638096973889404</v>
      </c>
    </row>
    <row r="29" spans="1:8" x14ac:dyDescent="0.2">
      <c r="A29" s="68" t="s">
        <v>28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29</v>
      </c>
      <c r="B30" s="69"/>
      <c r="C30" s="69"/>
      <c r="D30" s="65">
        <v>14</v>
      </c>
      <c r="E30" s="66">
        <v>471427</v>
      </c>
      <c r="F30" s="67">
        <f>E30/$E$21*100</f>
        <v>97.638096973889404</v>
      </c>
      <c r="H30" s="70"/>
    </row>
    <row r="31" spans="1:8" hidden="1" x14ac:dyDescent="0.2">
      <c r="A31" s="68" t="s">
        <v>30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31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32</v>
      </c>
      <c r="B33" s="77"/>
      <c r="C33" s="77"/>
      <c r="D33" s="78">
        <v>24</v>
      </c>
      <c r="E33" s="79">
        <v>1287</v>
      </c>
      <c r="F33" s="80">
        <f>E33/$E$21*100</f>
        <v>0.26655289324836229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33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50" t="s">
        <v>34</v>
      </c>
      <c r="B38" s="153" t="s">
        <v>16</v>
      </c>
      <c r="C38" s="155" t="s">
        <v>35</v>
      </c>
      <c r="D38" s="156"/>
      <c r="E38" s="155" t="s">
        <v>36</v>
      </c>
      <c r="F38" s="156"/>
    </row>
    <row r="39" spans="1:6" x14ac:dyDescent="0.2">
      <c r="A39" s="151"/>
      <c r="B39" s="154"/>
      <c r="C39" s="92" t="s">
        <v>37</v>
      </c>
      <c r="D39" s="93" t="s">
        <v>38</v>
      </c>
      <c r="E39" s="92" t="s">
        <v>37</v>
      </c>
      <c r="F39" s="93" t="s">
        <v>38</v>
      </c>
    </row>
    <row r="40" spans="1:6" ht="13.5" thickBot="1" x14ac:dyDescent="0.25">
      <c r="A40" s="152"/>
      <c r="B40" s="141"/>
      <c r="C40" s="157" t="s">
        <v>54</v>
      </c>
      <c r="D40" s="157"/>
      <c r="E40" s="157"/>
      <c r="F40" s="158"/>
    </row>
    <row r="41" spans="1:6" x14ac:dyDescent="0.2">
      <c r="A41" s="94" t="s">
        <v>39</v>
      </c>
      <c r="B41" s="95">
        <v>1</v>
      </c>
      <c r="C41" s="96">
        <v>972</v>
      </c>
      <c r="D41" s="97">
        <v>106998</v>
      </c>
      <c r="E41" s="96">
        <v>0</v>
      </c>
      <c r="F41" s="98">
        <v>0</v>
      </c>
    </row>
    <row r="42" spans="1:6" ht="13.5" thickBot="1" x14ac:dyDescent="0.25">
      <c r="A42" s="99" t="s">
        <v>40</v>
      </c>
      <c r="B42" s="100">
        <v>2</v>
      </c>
      <c r="C42" s="101">
        <v>120283</v>
      </c>
      <c r="D42" s="102">
        <v>49417</v>
      </c>
      <c r="E42" s="103">
        <v>0</v>
      </c>
      <c r="F42" s="104">
        <v>0</v>
      </c>
    </row>
    <row r="43" spans="1:6" x14ac:dyDescent="0.2">
      <c r="A43" s="81"/>
      <c r="B43" s="88"/>
      <c r="C43" s="114"/>
      <c r="D43" s="114"/>
      <c r="E43" s="114"/>
      <c r="F43" s="114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41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5"/>
      <c r="D46" s="105"/>
    </row>
    <row r="47" spans="1:6" x14ac:dyDescent="0.2">
      <c r="A47" s="138" t="s">
        <v>34</v>
      </c>
      <c r="B47" s="140" t="s">
        <v>16</v>
      </c>
      <c r="C47" s="142" t="s">
        <v>42</v>
      </c>
      <c r="D47" s="143"/>
      <c r="E47" s="106"/>
      <c r="F47" s="106"/>
    </row>
    <row r="48" spans="1:6" ht="13.5" thickBot="1" x14ac:dyDescent="0.25">
      <c r="A48" s="139"/>
      <c r="B48" s="141"/>
      <c r="C48" s="107" t="s">
        <v>43</v>
      </c>
      <c r="D48" s="108">
        <v>42643</v>
      </c>
      <c r="E48" s="35"/>
      <c r="F48" s="106"/>
    </row>
    <row r="49" spans="1:6" x14ac:dyDescent="0.2">
      <c r="A49" s="94" t="s">
        <v>39</v>
      </c>
      <c r="B49" s="60">
        <v>1</v>
      </c>
      <c r="C49" s="144">
        <v>185700327.18000001</v>
      </c>
      <c r="D49" s="145"/>
      <c r="E49" s="109"/>
      <c r="F49" s="109"/>
    </row>
    <row r="50" spans="1:6" ht="13.5" thickBot="1" x14ac:dyDescent="0.25">
      <c r="A50" s="99" t="s">
        <v>40</v>
      </c>
      <c r="B50" s="78">
        <v>2</v>
      </c>
      <c r="C50" s="146">
        <v>295189434.75999999</v>
      </c>
      <c r="D50" s="147"/>
      <c r="E50" s="109"/>
      <c r="F50" s="109"/>
    </row>
    <row r="51" spans="1:6" x14ac:dyDescent="0.2">
      <c r="A51" s="81"/>
      <c r="B51" s="88"/>
      <c r="C51" s="88"/>
      <c r="D51" s="117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2016-12-07T09:46:11Z</cp:lastPrinted>
  <dcterms:created xsi:type="dcterms:W3CDTF">2016-02-10T09:11:48Z</dcterms:created>
  <dcterms:modified xsi:type="dcterms:W3CDTF">2017-01-09T12:52:16Z</dcterms:modified>
</cp:coreProperties>
</file>