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A1D00DF7-2F9F-42A2-BB5B-AAEB83900C9D}" xr6:coauthVersionLast="47" xr6:coauthVersionMax="47" xr10:uidLastSave="{00000000-0000-0000-0000-000000000000}"/>
  <bookViews>
    <workbookView xWindow="-108" yWindow="-108" windowWidth="23256" windowHeight="12576" tabRatio="980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60" l="1"/>
  <c r="E28" i="60"/>
  <c r="E25" i="60"/>
  <c r="E22" i="60"/>
  <c r="E21" i="60" l="1"/>
  <c r="F33" i="60" s="1"/>
  <c r="F24" i="60"/>
  <c r="F28" i="60" l="1"/>
  <c r="F23" i="60"/>
  <c r="F27" i="60"/>
  <c r="F30" i="60"/>
  <c r="F31" i="60"/>
  <c r="F25" i="60"/>
  <c r="F32" i="60"/>
  <c r="F29" i="60"/>
  <c r="F26" i="60"/>
  <c r="F22" i="60"/>
  <c r="F21" i="60"/>
  <c r="D47" i="59"/>
  <c r="E28" i="59"/>
  <c r="E21" i="59" s="1"/>
  <c r="F32" i="59" s="1"/>
  <c r="E25" i="59"/>
  <c r="E22" i="59"/>
  <c r="D47" i="58"/>
  <c r="E28" i="58"/>
  <c r="E25" i="58"/>
  <c r="E22" i="58"/>
  <c r="F24" i="58" s="1"/>
  <c r="D47" i="57"/>
  <c r="E28" i="57"/>
  <c r="E25" i="57"/>
  <c r="E22" i="57"/>
  <c r="F24" i="57" s="1"/>
  <c r="D47" i="56"/>
  <c r="E28" i="56"/>
  <c r="E25" i="56"/>
  <c r="E22" i="56"/>
  <c r="F24" i="56" s="1"/>
  <c r="D47" i="55"/>
  <c r="E28" i="55"/>
  <c r="E25" i="55"/>
  <c r="E22" i="55"/>
  <c r="F24" i="55" s="1"/>
  <c r="D47" i="54"/>
  <c r="E28" i="54"/>
  <c r="E25" i="54"/>
  <c r="E22" i="54"/>
  <c r="D47" i="53"/>
  <c r="E28" i="53"/>
  <c r="E25" i="53"/>
  <c r="E22" i="53"/>
  <c r="F24" i="53" s="1"/>
  <c r="D47" i="52"/>
  <c r="E28" i="52"/>
  <c r="E25" i="52"/>
  <c r="E22" i="52"/>
  <c r="F24" i="52" s="1"/>
  <c r="D47" i="51"/>
  <c r="E28" i="51"/>
  <c r="E25" i="51"/>
  <c r="E22" i="51"/>
  <c r="D47" i="50"/>
  <c r="E28" i="50"/>
  <c r="E25" i="50"/>
  <c r="E22" i="50"/>
  <c r="F24" i="50" s="1"/>
  <c r="D47" i="49"/>
  <c r="E28" i="49"/>
  <c r="E25" i="49"/>
  <c r="E22" i="49"/>
  <c r="F25" i="59" l="1"/>
  <c r="F28" i="59"/>
  <c r="F22" i="59"/>
  <c r="F26" i="59"/>
  <c r="F27" i="59"/>
  <c r="F29" i="59"/>
  <c r="F24" i="59"/>
  <c r="F30" i="59"/>
  <c r="F31" i="59"/>
  <c r="F33" i="59"/>
  <c r="F23" i="59"/>
  <c r="E21" i="58"/>
  <c r="F22" i="58" s="1"/>
  <c r="E21" i="57"/>
  <c r="E21" i="56"/>
  <c r="E21" i="55"/>
  <c r="F31" i="55" s="1"/>
  <c r="E21" i="54"/>
  <c r="F32" i="54" s="1"/>
  <c r="F24" i="54"/>
  <c r="E21" i="53"/>
  <c r="F27" i="53" s="1"/>
  <c r="E21" i="52"/>
  <c r="F32" i="52" s="1"/>
  <c r="E21" i="51"/>
  <c r="F33" i="51" s="1"/>
  <c r="F24" i="51"/>
  <c r="E21" i="50"/>
  <c r="F32" i="50" s="1"/>
  <c r="E21" i="49"/>
  <c r="F28" i="49" s="1"/>
  <c r="F24" i="49"/>
  <c r="F21" i="59" l="1"/>
  <c r="F25" i="58"/>
  <c r="F27" i="58"/>
  <c r="F33" i="58"/>
  <c r="F26" i="58"/>
  <c r="F32" i="58"/>
  <c r="F31" i="58"/>
  <c r="F30" i="58"/>
  <c r="F29" i="58"/>
  <c r="F23" i="58"/>
  <c r="F28" i="58"/>
  <c r="F27" i="57"/>
  <c r="F33" i="57"/>
  <c r="F26" i="57"/>
  <c r="F29" i="57"/>
  <c r="F32" i="57"/>
  <c r="F25" i="57"/>
  <c r="F31" i="57"/>
  <c r="F30" i="57"/>
  <c r="F23" i="57"/>
  <c r="F22" i="57"/>
  <c r="F28" i="57"/>
  <c r="F27" i="56"/>
  <c r="F33" i="56"/>
  <c r="F26" i="56"/>
  <c r="F32" i="56"/>
  <c r="F31" i="56"/>
  <c r="F30" i="56"/>
  <c r="F29" i="56"/>
  <c r="F23" i="56"/>
  <c r="F22" i="56"/>
  <c r="F28" i="56"/>
  <c r="F25" i="56"/>
  <c r="F32" i="55"/>
  <c r="F30" i="55"/>
  <c r="F29" i="55"/>
  <c r="F26" i="55"/>
  <c r="F25" i="55"/>
  <c r="F22" i="55"/>
  <c r="F27" i="55"/>
  <c r="F28" i="55"/>
  <c r="F23" i="55"/>
  <c r="F33" i="55"/>
  <c r="F33" i="54"/>
  <c r="F28" i="54"/>
  <c r="F25" i="54"/>
  <c r="F26" i="54"/>
  <c r="F29" i="54"/>
  <c r="F23" i="54"/>
  <c r="F31" i="54"/>
  <c r="F27" i="54"/>
  <c r="F30" i="54"/>
  <c r="F22" i="54"/>
  <c r="F21" i="54" s="1"/>
  <c r="F31" i="53"/>
  <c r="F29" i="53"/>
  <c r="F26" i="53"/>
  <c r="F33" i="53"/>
  <c r="F28" i="53"/>
  <c r="F23" i="53"/>
  <c r="F30" i="53"/>
  <c r="F22" i="53"/>
  <c r="F32" i="53"/>
  <c r="F25" i="53"/>
  <c r="F23" i="52"/>
  <c r="F22" i="52"/>
  <c r="F33" i="52"/>
  <c r="F26" i="52"/>
  <c r="F31" i="52"/>
  <c r="F28" i="52"/>
  <c r="F29" i="52"/>
  <c r="F27" i="52"/>
  <c r="F30" i="52"/>
  <c r="F25" i="52"/>
  <c r="F28" i="51"/>
  <c r="F27" i="51"/>
  <c r="F31" i="51"/>
  <c r="F32" i="51"/>
  <c r="F23" i="51"/>
  <c r="F25" i="51"/>
  <c r="F29" i="51"/>
  <c r="F30" i="51"/>
  <c r="F26" i="51"/>
  <c r="F22" i="51"/>
  <c r="F25" i="50"/>
  <c r="F33" i="50"/>
  <c r="F28" i="50"/>
  <c r="F27" i="50"/>
  <c r="F29" i="50"/>
  <c r="F26" i="50"/>
  <c r="F23" i="50"/>
  <c r="F30" i="50"/>
  <c r="F31" i="50"/>
  <c r="F22" i="50"/>
  <c r="F25" i="49"/>
  <c r="F31" i="49"/>
  <c r="F32" i="49"/>
  <c r="F33" i="49"/>
  <c r="F27" i="49"/>
  <c r="F30" i="49"/>
  <c r="F23" i="49"/>
  <c r="F26" i="49"/>
  <c r="F22" i="49"/>
  <c r="F29" i="49"/>
  <c r="F21" i="58" l="1"/>
  <c r="F21" i="57"/>
  <c r="F21" i="56"/>
  <c r="F21" i="55"/>
  <c r="F21" i="53"/>
  <c r="F21" i="52"/>
  <c r="F21" i="51"/>
  <c r="F21" i="50"/>
  <c r="F21" i="49"/>
</calcChain>
</file>

<file path=xl/sharedStrings.xml><?xml version="1.0" encoding="utf-8"?>
<sst xmlns="http://schemas.openxmlformats.org/spreadsheetml/2006/main" count="612" uniqueCount="55">
  <si>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</si>
  <si>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</si>
  <si>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</si>
  <si>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globálních trhů</t>
  </si>
  <si>
    <t>ISIN</t>
  </si>
  <si>
    <t>CZ0008474442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</si>
  <si>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</si>
  <si>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</si>
  <si>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</si>
  <si>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</si>
  <si>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</si>
  <si>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</si>
  <si>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</si>
  <si>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</si>
  <si>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</si>
  <si>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</si>
  <si>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</si>
  <si>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</si>
  <si>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</si>
  <si>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</si>
  <si>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</si>
  <si>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</si>
  <si>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</si>
  <si>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</si>
  <si>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</si>
  <si>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</si>
  <si>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</si>
  <si>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</si>
  <si>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</si>
  <si>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</si>
  <si>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</si>
  <si>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</si>
  <si>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</si>
  <si>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</si>
  <si>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</si>
  <si>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</si>
  <si>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</si>
  <si>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</si>
  <si>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</si>
  <si>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</si>
  <si>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</si>
  <si>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</si>
  <si>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</si>
  <si>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- 31.1.2022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</si>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</sst>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4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left" vertical="center"/>
      <protection hidden="1"/>
    </xf>
    <xf numFmtId="1" fontId="8" fillId="0" borderId="4" xfId="0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9" fillId="0" borderId="0" xfId="1" applyFont="1" applyBorder="1" applyAlignment="1">
      <alignment horizontal="left" wrapText="1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vertical="center" indent="1" shrinkToFit="1"/>
    </xf>
    <xf numFmtId="3" fontId="1" fillId="0" borderId="16" xfId="1" applyNumberFormat="1" applyBorder="1" applyAlignment="1">
      <alignment horizontal="right" vertical="center" indent="1" shrinkToFit="1"/>
    </xf>
    <xf numFmtId="3" fontId="1" fillId="0" borderId="40" xfId="1" applyNumberFormat="1" applyBorder="1" applyAlignment="1">
      <alignment horizontal="right" vertical="center" indent="1" shrinkToFi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5F4325-DFF2-4DC5-B281-5BFE9669E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E288D6-3E44-406E-A86F-313CC7E782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8C6201-674D-4980-9C13-0A4358159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ABFA28-6228-452E-9236-6DADE613F9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001392-2D82-4734-B976-25109315D6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D7D3EA2-167A-4455-8A69-8C096F559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8D18B5A-5E65-429C-BB91-0D917196D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C5FE64-5FBA-4B68-AA8F-EB9C7BFC28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185FD4-A5B6-4209-90FE-B1DB7D905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12FB29-6E77-4CAF-BD8C-2EC813D1B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F7A76A-8AB3-49F0-9A1A-2D77BAD017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424706</xdr:colOff>
      <xdr:row>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7E8A68-2F9A-4D1E-BF07-E878498F7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2006" cy="348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FBDD-B88B-4729-B0BD-DD1273A21ED4}">
  <sheetPr>
    <pageSetUpPr fitToPage="1"/>
  </sheetPr>
  <dimension ref="A1:F51"/>
  <sheetViews>
    <sheetView topLeftCell="A36" workbookViewId="0">
      <selection activeCell="E28" sqref="E2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44592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1114963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68723</v>
      </c>
      <c r="F22" s="63">
        <f>E22/E21*100</f>
        <v>6.1637022932599557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68723</v>
      </c>
      <c r="F23" s="63">
        <f>E23/E21*100</f>
        <v>6.1637022932599557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1006601</v>
      </c>
      <c r="F28" s="63">
        <f t="shared" si="0"/>
        <v>90.28111246740923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1006601</v>
      </c>
      <c r="F30" s="63">
        <f t="shared" si="0"/>
        <v>90.28111246740923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39639</v>
      </c>
      <c r="F33" s="75">
        <f>E33/$E$21*100</f>
        <v>3.5551852393308119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26537879</v>
      </c>
      <c r="D41" s="92">
        <v>8766099</v>
      </c>
      <c r="E41" s="91">
        <v>34235454</v>
      </c>
      <c r="F41" s="93">
        <v>11143504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44592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1066110101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0AEF3D-A228-4DDC-B3A8-DF26716B882B}">
  <sheetPr>
    <pageSetUpPr fitToPage="1"/>
  </sheetPr>
  <dimension ref="A1:F51"/>
  <sheetViews>
    <sheetView workbookViewId="0">
      <selection activeCell="M6" sqref="M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2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44865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1118122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91326</v>
      </c>
      <c r="F22" s="63">
        <f>E22/E21*100</f>
        <v>8.1678027979057735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91326</v>
      </c>
      <c r="F23" s="63">
        <f>E23/E21*100</f>
        <v>8.1678027979057735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993994</v>
      </c>
      <c r="F28" s="63">
        <f t="shared" si="0"/>
        <v>88.898528067599059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993994</v>
      </c>
      <c r="F30" s="63">
        <f t="shared" si="0"/>
        <v>88.898528067599059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32802</v>
      </c>
      <c r="F33" s="75">
        <f>E33/$E$21*100</f>
        <v>2.9336691344951626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52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8657829</v>
      </c>
      <c r="D41" s="92">
        <v>7157695</v>
      </c>
      <c r="E41" s="91">
        <v>9807628</v>
      </c>
      <c r="F41" s="93">
        <v>8155135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44865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1105766437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FCA0-145C-4CAF-ADEA-A73D5804674E}">
  <sheetPr>
    <pageSetUpPr fitToPage="1"/>
  </sheetPr>
  <dimension ref="A1:F51"/>
  <sheetViews>
    <sheetView workbookViewId="0">
      <selection activeCell="H10" sqref="H1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3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44895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1123271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68219</v>
      </c>
      <c r="F22" s="63">
        <f>E22/E21*100</f>
        <v>6.0732450138924623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68219</v>
      </c>
      <c r="F23" s="63">
        <f>E23/E21*100</f>
        <v>6.0732450138924623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1009796</v>
      </c>
      <c r="F28" s="63">
        <f t="shared" si="0"/>
        <v>89.897807385751079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1009796</v>
      </c>
      <c r="F30" s="63">
        <f t="shared" si="0"/>
        <v>89.897807385751079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45256</v>
      </c>
      <c r="F33" s="75">
        <f>E33/$E$21*100</f>
        <v>4.0289476003564593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53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10472467</v>
      </c>
      <c r="D41" s="92">
        <v>34233758</v>
      </c>
      <c r="E41" s="91">
        <v>12630570</v>
      </c>
      <c r="F41" s="93">
        <v>42135296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44895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1103887021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A787B-F61A-4B71-8D83-82E4F9888F26}">
  <sheetPr>
    <pageSetUpPr fitToPage="1"/>
  </sheetPr>
  <dimension ref="A1:F51"/>
  <sheetViews>
    <sheetView tabSelected="1" workbookViewId="0">
      <selection activeCell="H13" sqref="H1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44926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1085852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76912</v>
      </c>
      <c r="F22" s="63">
        <f>E22/E21*100</f>
        <v>7.0831015644857676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76912</v>
      </c>
      <c r="F23" s="63">
        <f>E23/E21*100</f>
        <v>7.0831015644857676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967546</v>
      </c>
      <c r="F28" s="63">
        <f t="shared" si="0"/>
        <v>89.104776709901529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967546</v>
      </c>
      <c r="F30" s="63">
        <f t="shared" si="0"/>
        <v>89.104776709901529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41394</v>
      </c>
      <c r="F33" s="75">
        <f>E33/$E$21*100</f>
        <v>3.8121217256126987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7717635</v>
      </c>
      <c r="D41" s="92">
        <v>6854056</v>
      </c>
      <c r="E41" s="91">
        <v>9429702</v>
      </c>
      <c r="F41" s="93">
        <v>8290183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44926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1056263375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65997-131B-4C1C-A1F0-9320E07A4FB6}">
  <sheetPr>
    <pageSetUpPr fitToPage="1"/>
  </sheetPr>
  <dimension ref="A1:F51"/>
  <sheetViews>
    <sheetView topLeftCell="A45" workbookViewId="0">
      <selection activeCell="F48" sqref="F4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4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44620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1101973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49362</v>
      </c>
      <c r="F22" s="63">
        <f>E22/E21*100</f>
        <v>4.4794200946847154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49362</v>
      </c>
      <c r="F23" s="63">
        <f>E23/E21*100</f>
        <v>4.4794200946847154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1033017</v>
      </c>
      <c r="F28" s="63">
        <f t="shared" si="0"/>
        <v>93.742496413251502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1033017</v>
      </c>
      <c r="F30" s="63">
        <f t="shared" si="0"/>
        <v>93.742496413251502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19594</v>
      </c>
      <c r="F33" s="75">
        <f>E33/$E$21*100</f>
        <v>1.77808349206378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44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22701454</v>
      </c>
      <c r="D41" s="92">
        <v>14714879</v>
      </c>
      <c r="E41" s="91">
        <v>27861331</v>
      </c>
      <c r="F41" s="93">
        <v>17995609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44620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1058716524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D7E20-F8A8-4582-BC7B-90FE208F8730}">
  <sheetPr>
    <pageSetUpPr fitToPage="1"/>
  </sheetPr>
  <dimension ref="A1:F51"/>
  <sheetViews>
    <sheetView workbookViewId="0">
      <selection activeCell="D14" sqref="D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5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44651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1156216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80279</v>
      </c>
      <c r="F22" s="63">
        <f>E22/E21*100</f>
        <v>6.9432528178125885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80279</v>
      </c>
      <c r="F23" s="63">
        <f>E23/E21*100</f>
        <v>6.9432528178125885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1033921</v>
      </c>
      <c r="F28" s="63">
        <f t="shared" si="0"/>
        <v>89.422824108990014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1033921</v>
      </c>
      <c r="F30" s="63">
        <f t="shared" si="0"/>
        <v>89.422824108990014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42016</v>
      </c>
      <c r="F33" s="75">
        <f>E33/$E$21*100</f>
        <v>3.6339230731973955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45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24143761</v>
      </c>
      <c r="D41" s="92">
        <v>18111466</v>
      </c>
      <c r="E41" s="91">
        <v>29247832</v>
      </c>
      <c r="F41" s="93">
        <v>21851163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44651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1088006566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F85F-61F7-438B-A0AC-4D0ED584154C}">
  <sheetPr>
    <pageSetUpPr fitToPage="1"/>
  </sheetPr>
  <dimension ref="A1:F51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6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44681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1145976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76224</v>
      </c>
      <c r="F22" s="63">
        <f>E22/E21*100</f>
        <v>6.6514481978680182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76224</v>
      </c>
      <c r="F23" s="63">
        <f>E23/E21*100</f>
        <v>6.6514481978680182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1029170</v>
      </c>
      <c r="F28" s="63">
        <f t="shared" si="0"/>
        <v>89.807290903125363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1029170</v>
      </c>
      <c r="F30" s="63">
        <f t="shared" si="0"/>
        <v>89.807290903125363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40582</v>
      </c>
      <c r="F33" s="75">
        <f>E33/$E$21*100</f>
        <v>3.5412608990066112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46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25720366</v>
      </c>
      <c r="D41" s="92">
        <v>6010499</v>
      </c>
      <c r="E41" s="91">
        <v>31646168</v>
      </c>
      <c r="F41" s="93">
        <v>7429885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44681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1101877478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ADA5F-7BAC-4865-9A5A-6F5773A9A7BB}">
  <sheetPr>
    <pageSetUpPr fitToPage="1"/>
  </sheetPr>
  <dimension ref="A1:F51"/>
  <sheetViews>
    <sheetView workbookViewId="0">
      <selection activeCell="H14" sqref="H1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7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44712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1116508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57574</v>
      </c>
      <c r="F22" s="63">
        <f>E22/E21*100</f>
        <v>5.156613297889491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57574</v>
      </c>
      <c r="F23" s="63">
        <f>E23/E21*100</f>
        <v>5.156613297889491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1020870</v>
      </c>
      <c r="F28" s="63">
        <f t="shared" si="0"/>
        <v>91.434185872380667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1020870</v>
      </c>
      <c r="F30" s="63">
        <f t="shared" si="0"/>
        <v>91.434185872380667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38064</v>
      </c>
      <c r="F33" s="75">
        <f>E33/$E$21*100</f>
        <v>3.4092008297298362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47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22828699</v>
      </c>
      <c r="D41" s="92">
        <v>8148137</v>
      </c>
      <c r="E41" s="91">
        <v>26731442</v>
      </c>
      <c r="F41" s="93">
        <v>9562756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44712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1083846051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6E0A1-060B-4301-947C-44860CF72851}">
  <sheetPr>
    <pageSetUpPr fitToPage="1"/>
  </sheetPr>
  <dimension ref="A1:F51"/>
  <sheetViews>
    <sheetView workbookViewId="0">
      <selection activeCell="G35" sqref="G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8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44742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1056397</v>
      </c>
      <c r="F21" s="58">
        <f>+F22+F25+F33+F28</f>
        <v>99.999999999999986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55672</v>
      </c>
      <c r="F22" s="63">
        <f>E22/E21*100</f>
        <v>5.2699884607775296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55672</v>
      </c>
      <c r="F23" s="63">
        <f>E23/E21*100</f>
        <v>5.2699884607775296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960433</v>
      </c>
      <c r="F28" s="63">
        <f t="shared" si="0"/>
        <v>90.915915134177766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960433</v>
      </c>
      <c r="F30" s="63">
        <f t="shared" si="0"/>
        <v>90.915915134177766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40292</v>
      </c>
      <c r="F33" s="75">
        <f>E33/$E$21*100</f>
        <v>3.8140964050446944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48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13556053</v>
      </c>
      <c r="D41" s="92">
        <v>15237740</v>
      </c>
      <c r="E41" s="91">
        <v>15383431</v>
      </c>
      <c r="F41" s="93">
        <v>16925690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44742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1023884334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2CFB2-879C-4D27-9BB3-9313CAF25600}">
  <sheetPr>
    <pageSetUpPr fitToPage="1"/>
  </sheetPr>
  <dimension ref="A1:F51"/>
  <sheetViews>
    <sheetView workbookViewId="0">
      <selection activeCell="G3" sqref="G3:H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09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44773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1165091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75145</v>
      </c>
      <c r="F22" s="63">
        <f>E22/E21*100</f>
        <v>6.4497107951224413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75145</v>
      </c>
      <c r="F23" s="63">
        <f>E23/E21*100</f>
        <v>6.4497107951224413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1038455</v>
      </c>
      <c r="F28" s="63">
        <f t="shared" si="0"/>
        <v>89.130806091541345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1038455</v>
      </c>
      <c r="F30" s="63">
        <f t="shared" si="0"/>
        <v>89.130806091541345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51491</v>
      </c>
      <c r="F33" s="75">
        <f>E33/$E$21*100</f>
        <v>4.419483113336212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49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14954741</v>
      </c>
      <c r="D41" s="92">
        <v>11792601</v>
      </c>
      <c r="E41" s="91">
        <v>17299832</v>
      </c>
      <c r="F41" s="93">
        <v>13682752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44773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1116422049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B2A22-5D7A-424F-B370-B0A3DACE5E47}">
  <sheetPr>
    <pageSetUpPr fitToPage="1"/>
  </sheetPr>
  <dimension ref="A1:F51"/>
  <sheetViews>
    <sheetView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0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44804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1157983</v>
      </c>
      <c r="F21" s="58">
        <f>+F22+F25+F33+F28</f>
        <v>100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72725</v>
      </c>
      <c r="F22" s="63">
        <f>E22/E21*100</f>
        <v>6.2803167231297863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72725</v>
      </c>
      <c r="F23" s="63">
        <f>E23/E21*100</f>
        <v>6.2803167231297863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1025002</v>
      </c>
      <c r="F28" s="63">
        <f t="shared" si="0"/>
        <v>88.516152655090792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1025002</v>
      </c>
      <c r="F30" s="63">
        <f t="shared" si="0"/>
        <v>88.516152655090792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60256</v>
      </c>
      <c r="F33" s="75">
        <f>E33/$E$21*100</f>
        <v>5.2035306217794215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50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13520406</v>
      </c>
      <c r="D41" s="92">
        <v>5888406</v>
      </c>
      <c r="E41" s="91">
        <v>16727181</v>
      </c>
      <c r="F41" s="93">
        <v>7263337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44804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1103823379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22133-D597-4C2B-A23D-1B1B56101AAD}">
  <sheetPr>
    <pageSetUpPr fitToPage="1"/>
  </sheetPr>
  <dimension ref="A1:F51"/>
  <sheetViews>
    <sheetView workbookViewId="0">
      <selection activeCell="G5" sqref="G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3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18" t="s">
        <v>4</v>
      </c>
      <c r="B9" s="19" t="s">
        <v>5</v>
      </c>
      <c r="C9" s="20"/>
      <c r="D9" s="21"/>
      <c r="E9" s="22" t="s">
        <v>6</v>
      </c>
      <c r="F9" s="23" t="s">
        <v>7</v>
      </c>
    </row>
    <row r="10" spans="1:6" x14ac:dyDescent="0.25">
      <c r="C10" s="15"/>
      <c r="D10" s="15"/>
      <c r="E10" s="24"/>
      <c r="F10" s="25"/>
    </row>
    <row r="11" spans="1:6" x14ac:dyDescent="0.25">
      <c r="A11" s="8" t="s">
        <v>8</v>
      </c>
      <c r="B11" s="26" t="s">
        <v>9</v>
      </c>
      <c r="C11" s="15"/>
      <c r="D11" s="27"/>
      <c r="E11" s="28" t="s">
        <v>10</v>
      </c>
      <c r="F11" s="29" t="s">
        <v>11</v>
      </c>
    </row>
    <row r="12" spans="1:6" x14ac:dyDescent="0.25">
      <c r="A12" s="30"/>
      <c r="B12" s="30"/>
      <c r="C12" s="15"/>
      <c r="D12" s="15"/>
      <c r="E12" s="24"/>
      <c r="F12" s="25"/>
    </row>
    <row r="13" spans="1:6" ht="12.75" customHeight="1" x14ac:dyDescent="0.25">
      <c r="A13" s="8" t="s">
        <v>12</v>
      </c>
      <c r="B13" s="29" t="s">
        <v>13</v>
      </c>
      <c r="C13" s="111"/>
      <c r="D13" s="15"/>
      <c r="E13" s="123"/>
      <c r="F13" s="123"/>
    </row>
    <row r="14" spans="1:6" ht="12.75" customHeight="1" x14ac:dyDescent="0.25">
      <c r="A14" s="124"/>
      <c r="B14" s="124"/>
      <c r="C14" s="31"/>
      <c r="D14" s="15"/>
      <c r="E14" s="32"/>
      <c r="F14" s="32"/>
    </row>
    <row r="15" spans="1:6" x14ac:dyDescent="0.25">
      <c r="A15" s="12"/>
      <c r="B15" s="13"/>
      <c r="C15" s="15"/>
      <c r="D15" s="15"/>
      <c r="E15" s="32"/>
      <c r="F15" s="33"/>
    </row>
    <row r="16" spans="1:6" x14ac:dyDescent="0.25">
      <c r="A16" s="34"/>
      <c r="B16" s="35"/>
      <c r="C16" s="35"/>
      <c r="D16" s="35"/>
      <c r="E16" s="36"/>
      <c r="F16" s="15"/>
    </row>
    <row r="17" spans="1:6" ht="15.6" x14ac:dyDescent="0.25">
      <c r="A17" s="37" t="s">
        <v>14</v>
      </c>
      <c r="B17" s="38"/>
      <c r="C17" s="38"/>
      <c r="D17" s="39"/>
      <c r="E17" s="39"/>
      <c r="F17" s="39"/>
    </row>
    <row r="18" spans="1:6" ht="13.8" thickBot="1" x14ac:dyDescent="0.3">
      <c r="A18" s="40"/>
      <c r="B18" s="40"/>
      <c r="C18" s="40"/>
      <c r="D18" s="41"/>
      <c r="E18" s="41"/>
      <c r="F18" s="41"/>
    </row>
    <row r="19" spans="1:6" ht="39.6" x14ac:dyDescent="0.3">
      <c r="A19" s="42" t="s">
        <v>15</v>
      </c>
      <c r="B19" s="43"/>
      <c r="C19" s="44"/>
      <c r="D19" s="45" t="s">
        <v>16</v>
      </c>
      <c r="E19" s="46" t="s">
        <v>17</v>
      </c>
      <c r="F19" s="47" t="s">
        <v>18</v>
      </c>
    </row>
    <row r="20" spans="1:6" ht="13.8" thickBot="1" x14ac:dyDescent="0.3">
      <c r="A20" s="48"/>
      <c r="B20" s="49"/>
      <c r="C20" s="50"/>
      <c r="D20" s="51"/>
      <c r="E20" s="52" t="s">
        <v>19</v>
      </c>
      <c r="F20" s="53">
        <v>44834</v>
      </c>
    </row>
    <row r="21" spans="1:6" x14ac:dyDescent="0.25">
      <c r="A21" s="54" t="s">
        <v>20</v>
      </c>
      <c r="B21" s="55"/>
      <c r="C21" s="55"/>
      <c r="D21" s="56">
        <v>1</v>
      </c>
      <c r="E21" s="57">
        <f>E22+E25+E32+E33+E28</f>
        <v>1085453</v>
      </c>
      <c r="F21" s="58">
        <f>+F22+F25+F33+F28</f>
        <v>100.00000000000001</v>
      </c>
    </row>
    <row r="22" spans="1:6" x14ac:dyDescent="0.25">
      <c r="A22" s="59" t="s">
        <v>21</v>
      </c>
      <c r="B22" s="60"/>
      <c r="C22" s="60"/>
      <c r="D22" s="61">
        <v>3</v>
      </c>
      <c r="E22" s="62">
        <f>E23+E24</f>
        <v>78666</v>
      </c>
      <c r="F22" s="63">
        <f>E22/E21*100</f>
        <v>7.2472967507575179</v>
      </c>
    </row>
    <row r="23" spans="1:6" x14ac:dyDescent="0.25">
      <c r="A23" s="64" t="s">
        <v>22</v>
      </c>
      <c r="B23" s="65"/>
      <c r="C23" s="65"/>
      <c r="D23" s="61">
        <v>4</v>
      </c>
      <c r="E23" s="62">
        <v>78666</v>
      </c>
      <c r="F23" s="63">
        <f>E23/E21*100</f>
        <v>7.2472967507575179</v>
      </c>
    </row>
    <row r="24" spans="1:6" hidden="1" x14ac:dyDescent="0.25">
      <c r="A24" s="64" t="s">
        <v>23</v>
      </c>
      <c r="B24" s="65"/>
      <c r="C24" s="65"/>
      <c r="D24" s="61">
        <v>5</v>
      </c>
      <c r="E24" s="62">
        <v>0</v>
      </c>
      <c r="F24" s="63">
        <f>E24/E22*100</f>
        <v>0</v>
      </c>
    </row>
    <row r="25" spans="1:6" hidden="1" x14ac:dyDescent="0.25">
      <c r="A25" s="59" t="s">
        <v>24</v>
      </c>
      <c r="B25" s="65"/>
      <c r="C25" s="65"/>
      <c r="D25" s="61">
        <v>9</v>
      </c>
      <c r="E25" s="62">
        <f>E26+E27</f>
        <v>0</v>
      </c>
      <c r="F25" s="63">
        <f>E25/E21*100</f>
        <v>0</v>
      </c>
    </row>
    <row r="26" spans="1:6" hidden="1" x14ac:dyDescent="0.25">
      <c r="A26" s="64" t="s">
        <v>25</v>
      </c>
      <c r="B26" s="65"/>
      <c r="C26" s="65"/>
      <c r="D26" s="61">
        <v>10</v>
      </c>
      <c r="E26" s="62">
        <v>0</v>
      </c>
      <c r="F26" s="63">
        <f t="shared" ref="F26:F32" si="0">E26/$E$21*100</f>
        <v>0</v>
      </c>
    </row>
    <row r="27" spans="1:6" hidden="1" x14ac:dyDescent="0.25">
      <c r="A27" s="64" t="s">
        <v>26</v>
      </c>
      <c r="B27" s="65"/>
      <c r="C27" s="65"/>
      <c r="D27" s="61">
        <v>11</v>
      </c>
      <c r="E27" s="62">
        <v>0</v>
      </c>
      <c r="F27" s="63">
        <f t="shared" si="0"/>
        <v>0</v>
      </c>
    </row>
    <row r="28" spans="1:6" x14ac:dyDescent="0.25">
      <c r="A28" s="59" t="s">
        <v>27</v>
      </c>
      <c r="B28" s="65"/>
      <c r="C28" s="65"/>
      <c r="D28" s="61">
        <v>12</v>
      </c>
      <c r="E28" s="62">
        <f>+E29+E30+E31</f>
        <v>942068</v>
      </c>
      <c r="F28" s="63">
        <f t="shared" si="0"/>
        <v>86.790307825396411</v>
      </c>
    </row>
    <row r="29" spans="1:6" hidden="1" x14ac:dyDescent="0.25">
      <c r="A29" s="64" t="s">
        <v>28</v>
      </c>
      <c r="B29" s="65"/>
      <c r="C29" s="65"/>
      <c r="D29" s="61">
        <v>13</v>
      </c>
      <c r="E29" s="62">
        <v>0</v>
      </c>
      <c r="F29" s="63">
        <f t="shared" si="0"/>
        <v>0</v>
      </c>
    </row>
    <row r="30" spans="1:6" x14ac:dyDescent="0.25">
      <c r="A30" s="64" t="s">
        <v>29</v>
      </c>
      <c r="B30" s="65"/>
      <c r="C30" s="65"/>
      <c r="D30" s="61">
        <v>14</v>
      </c>
      <c r="E30" s="62">
        <v>942068</v>
      </c>
      <c r="F30" s="63">
        <f t="shared" si="0"/>
        <v>86.790307825396411</v>
      </c>
    </row>
    <row r="31" spans="1:6" hidden="1" x14ac:dyDescent="0.25">
      <c r="A31" s="64" t="s">
        <v>30</v>
      </c>
      <c r="B31" s="65"/>
      <c r="C31" s="65"/>
      <c r="D31" s="61">
        <v>15</v>
      </c>
      <c r="E31" s="62">
        <v>0</v>
      </c>
      <c r="F31" s="63">
        <f t="shared" si="0"/>
        <v>0</v>
      </c>
    </row>
    <row r="32" spans="1:6" hidden="1" x14ac:dyDescent="0.25">
      <c r="A32" s="66" t="s">
        <v>31</v>
      </c>
      <c r="B32" s="67"/>
      <c r="C32" s="67"/>
      <c r="D32" s="68">
        <v>24</v>
      </c>
      <c r="E32" s="69">
        <v>0</v>
      </c>
      <c r="F32" s="70">
        <f t="shared" si="0"/>
        <v>0</v>
      </c>
    </row>
    <row r="33" spans="1:6" ht="12.75" customHeight="1" thickBot="1" x14ac:dyDescent="0.3">
      <c r="A33" s="71" t="s">
        <v>32</v>
      </c>
      <c r="B33" s="72"/>
      <c r="C33" s="72"/>
      <c r="D33" s="73">
        <v>24</v>
      </c>
      <c r="E33" s="74">
        <v>64719</v>
      </c>
      <c r="F33" s="75">
        <f>E33/$E$21*100</f>
        <v>5.9623954238460808</v>
      </c>
    </row>
    <row r="34" spans="1:6" x14ac:dyDescent="0.25">
      <c r="A34" s="76"/>
      <c r="B34" s="77"/>
      <c r="C34" s="77"/>
      <c r="D34" s="78"/>
      <c r="E34" s="79"/>
      <c r="F34" s="80"/>
    </row>
    <row r="35" spans="1:6" x14ac:dyDescent="0.25">
      <c r="A35" s="76"/>
      <c r="B35" s="77"/>
      <c r="C35" s="77"/>
      <c r="D35" s="78"/>
      <c r="E35" s="79"/>
      <c r="F35" s="80"/>
    </row>
    <row r="36" spans="1:6" ht="15.6" x14ac:dyDescent="0.25">
      <c r="A36" s="81" t="s">
        <v>33</v>
      </c>
      <c r="B36" s="82"/>
      <c r="C36" s="82"/>
      <c r="D36" s="82"/>
      <c r="E36" s="82"/>
      <c r="F36" s="82"/>
    </row>
    <row r="37" spans="1:6" ht="13.8" thickBot="1" x14ac:dyDescent="0.3">
      <c r="B37" s="83"/>
      <c r="C37" s="83"/>
      <c r="D37" s="84"/>
      <c r="E37" s="85"/>
      <c r="F37" s="86"/>
    </row>
    <row r="38" spans="1:6" ht="21" customHeight="1" x14ac:dyDescent="0.25">
      <c r="A38" s="125" t="s">
        <v>34</v>
      </c>
      <c r="B38" s="128" t="s">
        <v>16</v>
      </c>
      <c r="C38" s="130" t="s">
        <v>35</v>
      </c>
      <c r="D38" s="131"/>
      <c r="E38" s="130" t="s">
        <v>36</v>
      </c>
      <c r="F38" s="131"/>
    </row>
    <row r="39" spans="1:6" ht="20.25" customHeight="1" x14ac:dyDescent="0.25">
      <c r="A39" s="126"/>
      <c r="B39" s="129"/>
      <c r="C39" s="87" t="s">
        <v>37</v>
      </c>
      <c r="D39" s="88" t="s">
        <v>38</v>
      </c>
      <c r="E39" s="87" t="s">
        <v>37</v>
      </c>
      <c r="F39" s="88" t="s">
        <v>38</v>
      </c>
    </row>
    <row r="40" spans="1:6" ht="15" customHeight="1" thickBot="1" x14ac:dyDescent="0.3">
      <c r="A40" s="127"/>
      <c r="B40" s="118"/>
      <c r="C40" s="132" t="s">
        <v>51</v>
      </c>
      <c r="D40" s="132"/>
      <c r="E40" s="132"/>
      <c r="F40" s="133"/>
    </row>
    <row r="41" spans="1:6" ht="12.75" customHeight="1" x14ac:dyDescent="0.25">
      <c r="A41" s="89" t="s">
        <v>5</v>
      </c>
      <c r="B41" s="90">
        <v>1</v>
      </c>
      <c r="C41" s="91">
        <v>11482465</v>
      </c>
      <c r="D41" s="92">
        <v>7942090</v>
      </c>
      <c r="E41" s="91">
        <v>13628824</v>
      </c>
      <c r="F41" s="93">
        <v>9274872</v>
      </c>
    </row>
    <row r="42" spans="1:6" x14ac:dyDescent="0.25">
      <c r="A42" s="76"/>
      <c r="B42" s="83"/>
      <c r="C42" s="83"/>
      <c r="D42" s="84"/>
      <c r="E42" s="85"/>
      <c r="F42" s="86"/>
    </row>
    <row r="43" spans="1:6" x14ac:dyDescent="0.25">
      <c r="A43" s="76"/>
      <c r="B43" s="83"/>
      <c r="C43" s="83"/>
      <c r="D43" s="84"/>
      <c r="E43" s="85"/>
      <c r="F43" s="86"/>
    </row>
    <row r="44" spans="1:6" ht="15.6" x14ac:dyDescent="0.25">
      <c r="A44" s="81" t="s">
        <v>39</v>
      </c>
      <c r="B44" s="83"/>
      <c r="C44" s="83"/>
      <c r="D44" s="84"/>
      <c r="E44" s="85"/>
      <c r="F44" s="86"/>
    </row>
    <row r="45" spans="1:6" ht="13.8" thickBot="1" x14ac:dyDescent="0.3">
      <c r="A45" s="76"/>
      <c r="B45" s="83"/>
      <c r="C45" s="94"/>
      <c r="D45" s="94"/>
    </row>
    <row r="46" spans="1:6" x14ac:dyDescent="0.25">
      <c r="A46" s="115" t="s">
        <v>34</v>
      </c>
      <c r="B46" s="117" t="s">
        <v>16</v>
      </c>
      <c r="C46" s="119" t="s">
        <v>40</v>
      </c>
      <c r="D46" s="120"/>
      <c r="E46" s="95"/>
      <c r="F46" s="95"/>
    </row>
    <row r="47" spans="1:6" ht="13.8" thickBot="1" x14ac:dyDescent="0.3">
      <c r="A47" s="116"/>
      <c r="B47" s="118"/>
      <c r="C47" s="96" t="s">
        <v>41</v>
      </c>
      <c r="D47" s="97">
        <f>F20</f>
        <v>44834</v>
      </c>
      <c r="E47" s="32"/>
      <c r="F47" s="95"/>
    </row>
    <row r="48" spans="1:6" x14ac:dyDescent="0.25">
      <c r="A48" s="89" t="s">
        <v>5</v>
      </c>
      <c r="B48" s="56">
        <v>1</v>
      </c>
      <c r="C48" s="121">
        <v>1030929663</v>
      </c>
      <c r="D48" s="122"/>
      <c r="E48" s="98"/>
      <c r="F48" s="98"/>
    </row>
    <row r="49" spans="1:6" x14ac:dyDescent="0.25">
      <c r="A49" s="76"/>
      <c r="B49" s="83"/>
      <c r="C49" s="83"/>
      <c r="D49" s="84"/>
      <c r="E49" s="85"/>
      <c r="F49" s="86"/>
    </row>
    <row r="50" spans="1:6" x14ac:dyDescent="0.25">
      <c r="A50" s="76"/>
      <c r="B50" s="83"/>
      <c r="C50" s="83"/>
      <c r="D50" s="84"/>
      <c r="E50" s="85"/>
      <c r="F50" s="86"/>
    </row>
    <row r="51" spans="1:6" ht="52.8" x14ac:dyDescent="0.3">
      <c r="A51" s="99" t="s">
        <v>42</v>
      </c>
      <c r="B51" s="100"/>
      <c r="C51" s="100"/>
      <c r="D51" s="101"/>
      <c r="E51" s="101"/>
      <c r="F51" s="102"/>
    </row>
  </sheetData>
  <mergeCells count="11">
    <mergeCell ref="A46:A47"/>
    <mergeCell ref="B46:B47"/>
    <mergeCell ref="C46:D46"/>
    <mergeCell ref="C48:D48"/>
    <mergeCell ref="E13:F13"/>
    <mergeCell ref="A14:B14"/>
    <mergeCell ref="A38:A40"/>
    <mergeCell ref="B38:B40"/>
    <mergeCell ref="C38:D38"/>
    <mergeCell ref="E38:F38"/>
    <mergeCell ref="C40:F40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2023-01-06T11:57:57Z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2020-11-24T09:43:58Z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beb1a03e-ac16-4116-b5d8-81eb0ed98a87</vt:lpwstr>
  </property>
  <property fmtid="{D5CDD505-2E9C-101B-9397-08002B2CF9AE}" pid="8" name="MSIP_Label_2a6524ed-fb1a-49fd-bafe-15c5e5ffd047_ContentBits">
    <vt:lpwstr>0</vt:lpwstr>
  </property>
</Properties>
</file>