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8148FBCB-3403-4F70-B7A1-CF3B76E53DF6}" xr6:coauthVersionLast="45" xr6:coauthVersionMax="45" xr10:uidLastSave="{00000000-0000-0000-0000-000000000000}"/>
  <bookViews>
    <workbookView xWindow="-108" yWindow="-108" windowWidth="23256" windowHeight="12576" tabRatio="884" firstSheet="4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 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1_002" localSheetId="2">#REF!</definedName>
    <definedName name="I_01_001_002" localSheetId="5">#REF!</definedName>
    <definedName name="I_01_001_002" localSheetId="6">#REF!</definedName>
    <definedName name="I_01_001_002" localSheetId="3">#REF!</definedName>
    <definedName name="I_01_001_002" localSheetId="4">#REF!</definedName>
    <definedName name="I_01_001_002" localSheetId="0">#REF!</definedName>
    <definedName name="I_01_001_002" localSheetId="10">#REF!</definedName>
    <definedName name="I_01_001_002" localSheetId="11">#REF!</definedName>
    <definedName name="I_01_001_002" localSheetId="9">#REF!</definedName>
    <definedName name="I_01_001_002" localSheetId="7">#REF!</definedName>
    <definedName name="I_01_001_002" localSheetId="1">#REF!</definedName>
    <definedName name="I_01_001_002" localSheetId="8">#REF!</definedName>
    <definedName name="I_01_001_002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2_003" localSheetId="2">#REF!</definedName>
    <definedName name="i_01_002_003" localSheetId="5">#REF!</definedName>
    <definedName name="i_01_002_003" localSheetId="6">#REF!</definedName>
    <definedName name="i_01_002_003" localSheetId="3">#REF!</definedName>
    <definedName name="i_01_002_003" localSheetId="4">#REF!</definedName>
    <definedName name="i_01_002_003" localSheetId="0">#REF!</definedName>
    <definedName name="i_01_002_003" localSheetId="10">#REF!</definedName>
    <definedName name="i_01_002_003" localSheetId="11">#REF!</definedName>
    <definedName name="i_01_002_003" localSheetId="9">#REF!</definedName>
    <definedName name="i_01_002_003" localSheetId="7">#REF!</definedName>
    <definedName name="i_01_002_003" localSheetId="1">#REF!</definedName>
    <definedName name="i_01_002_003" localSheetId="8">#REF!</definedName>
    <definedName name="i_01_002_003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37" l="1"/>
  <c r="E29" i="37"/>
  <c r="E26" i="37"/>
  <c r="E24" i="37"/>
  <c r="E23" i="37" l="1"/>
  <c r="F36" i="37" s="1"/>
  <c r="E32" i="36"/>
  <c r="E29" i="36"/>
  <c r="E26" i="36"/>
  <c r="E24" i="36"/>
  <c r="F25" i="37" l="1"/>
  <c r="F27" i="37"/>
  <c r="F26" i="37"/>
  <c r="F33" i="37"/>
  <c r="F29" i="37"/>
  <c r="F28" i="37"/>
  <c r="F24" i="37"/>
  <c r="F34" i="37"/>
  <c r="F30" i="37"/>
  <c r="F35" i="37"/>
  <c r="F32" i="37"/>
  <c r="F31" i="37"/>
  <c r="E23" i="36"/>
  <c r="F24" i="36" s="1"/>
  <c r="E32" i="35"/>
  <c r="F23" i="37" l="1"/>
  <c r="F33" i="36"/>
  <c r="F28" i="36"/>
  <c r="F35" i="36"/>
  <c r="F29" i="36"/>
  <c r="F36" i="36"/>
  <c r="F27" i="36"/>
  <c r="F32" i="36"/>
  <c r="F31" i="36"/>
  <c r="F34" i="36"/>
  <c r="F26" i="36"/>
  <c r="F30" i="36"/>
  <c r="F25" i="36"/>
  <c r="E29" i="35"/>
  <c r="E26" i="35"/>
  <c r="E24" i="35"/>
  <c r="F23" i="36" l="1"/>
  <c r="E23" i="35"/>
  <c r="E32" i="34"/>
  <c r="E29" i="34"/>
  <c r="E26" i="34"/>
  <c r="E24" i="34"/>
  <c r="F24" i="35" l="1"/>
  <c r="F32" i="35"/>
  <c r="F25" i="35"/>
  <c r="F29" i="35"/>
  <c r="F33" i="35"/>
  <c r="F27" i="35"/>
  <c r="F28" i="35"/>
  <c r="F35" i="35"/>
  <c r="F36" i="35"/>
  <c r="F31" i="35"/>
  <c r="F26" i="35"/>
  <c r="F34" i="35"/>
  <c r="F30" i="35"/>
  <c r="E23" i="34"/>
  <c r="F32" i="34" s="1"/>
  <c r="E32" i="33"/>
  <c r="E29" i="33"/>
  <c r="E26" i="33"/>
  <c r="E24" i="33"/>
  <c r="F23" i="35" l="1"/>
  <c r="F33" i="34"/>
  <c r="F28" i="34"/>
  <c r="F31" i="34"/>
  <c r="F27" i="34"/>
  <c r="F35" i="34"/>
  <c r="F36" i="34"/>
  <c r="F29" i="34"/>
  <c r="F26" i="34"/>
  <c r="F34" i="34"/>
  <c r="F30" i="34"/>
  <c r="F24" i="34"/>
  <c r="F25" i="34"/>
  <c r="E23" i="33"/>
  <c r="F25" i="33" s="1"/>
  <c r="E32" i="32"/>
  <c r="E29" i="32"/>
  <c r="E26" i="32"/>
  <c r="E24" i="32"/>
  <c r="F23" i="34" l="1"/>
  <c r="F32" i="33"/>
  <c r="F30" i="33"/>
  <c r="F31" i="33"/>
  <c r="F35" i="33"/>
  <c r="F28" i="33"/>
  <c r="F33" i="33"/>
  <c r="F27" i="33"/>
  <c r="F29" i="33"/>
  <c r="F36" i="33"/>
  <c r="F24" i="33"/>
  <c r="F34" i="33"/>
  <c r="F26" i="33"/>
  <c r="E23" i="32"/>
  <c r="F33" i="32" s="1"/>
  <c r="E32" i="31"/>
  <c r="E29" i="31"/>
  <c r="E26" i="31"/>
  <c r="E24" i="31"/>
  <c r="F23" i="33" l="1"/>
  <c r="F36" i="32"/>
  <c r="F30" i="32"/>
  <c r="F28" i="32"/>
  <c r="F27" i="32"/>
  <c r="F29" i="32"/>
  <c r="F35" i="32"/>
  <c r="F31" i="32"/>
  <c r="F32" i="32"/>
  <c r="F25" i="32"/>
  <c r="F26" i="32"/>
  <c r="F34" i="32"/>
  <c r="F24" i="32"/>
  <c r="E23" i="31"/>
  <c r="F33" i="31" s="1"/>
  <c r="E32" i="30"/>
  <c r="E29" i="30"/>
  <c r="E26" i="30"/>
  <c r="E24" i="30"/>
  <c r="F23" i="32" l="1"/>
  <c r="F27" i="31"/>
  <c r="F36" i="31"/>
  <c r="F28" i="31"/>
  <c r="F29" i="31"/>
  <c r="F35" i="31"/>
  <c r="F25" i="31"/>
  <c r="F24" i="31"/>
  <c r="F31" i="31"/>
  <c r="F30" i="31"/>
  <c r="F34" i="31"/>
  <c r="F32" i="31"/>
  <c r="F26" i="31"/>
  <c r="E23" i="30"/>
  <c r="F33" i="30" s="1"/>
  <c r="E32" i="29"/>
  <c r="E29" i="29"/>
  <c r="E26" i="29"/>
  <c r="E24" i="29"/>
  <c r="F23" i="31" l="1"/>
  <c r="F26" i="30"/>
  <c r="F27" i="30"/>
  <c r="F30" i="30"/>
  <c r="F31" i="30"/>
  <c r="F36" i="30"/>
  <c r="F28" i="30"/>
  <c r="F35" i="30"/>
  <c r="F25" i="30"/>
  <c r="F29" i="30"/>
  <c r="F34" i="30"/>
  <c r="F32" i="30"/>
  <c r="F24" i="30"/>
  <c r="E23" i="29"/>
  <c r="F29" i="29" s="1"/>
  <c r="E32" i="28"/>
  <c r="E29" i="28"/>
  <c r="E26" i="28"/>
  <c r="E24" i="28"/>
  <c r="F23" i="30" l="1"/>
  <c r="F34" i="29"/>
  <c r="F31" i="29"/>
  <c r="F32" i="29"/>
  <c r="F25" i="29"/>
  <c r="F36" i="29"/>
  <c r="F35" i="29"/>
  <c r="F33" i="29"/>
  <c r="F27" i="29"/>
  <c r="F30" i="29"/>
  <c r="F24" i="29"/>
  <c r="F28" i="29"/>
  <c r="F26" i="29"/>
  <c r="E23" i="28"/>
  <c r="F24" i="28" s="1"/>
  <c r="E32" i="27"/>
  <c r="E29" i="27"/>
  <c r="E26" i="27"/>
  <c r="E24" i="27"/>
  <c r="F23" i="29" l="1"/>
  <c r="F32" i="28"/>
  <c r="F27" i="28"/>
  <c r="F28" i="28"/>
  <c r="F30" i="28"/>
  <c r="F29" i="28"/>
  <c r="F31" i="28"/>
  <c r="F35" i="28"/>
  <c r="F33" i="28"/>
  <c r="F34" i="28"/>
  <c r="F26" i="28"/>
  <c r="F36" i="28"/>
  <c r="F25" i="28"/>
  <c r="E23" i="27"/>
  <c r="F34" i="27" s="1"/>
  <c r="E44" i="26"/>
  <c r="F28" i="27" l="1"/>
  <c r="F35" i="27"/>
  <c r="F26" i="27"/>
  <c r="F36" i="27"/>
  <c r="F24" i="27"/>
  <c r="F27" i="27"/>
  <c r="F25" i="27"/>
  <c r="F23" i="28"/>
  <c r="F29" i="27"/>
  <c r="F30" i="27"/>
  <c r="F31" i="27"/>
  <c r="F32" i="27"/>
  <c r="F33" i="27"/>
  <c r="E24" i="26"/>
  <c r="F23" i="27" l="1"/>
  <c r="E32" i="26"/>
  <c r="E29" i="26"/>
  <c r="E26" i="26"/>
  <c r="E23" i="26" l="1"/>
  <c r="F27" i="26" s="1"/>
  <c r="F28" i="26"/>
  <c r="F34" i="26"/>
  <c r="F30" i="26" l="1"/>
  <c r="F31" i="26"/>
  <c r="F36" i="26"/>
  <c r="F32" i="26"/>
  <c r="F29" i="26"/>
  <c r="F35" i="26"/>
  <c r="F33" i="26"/>
  <c r="F25" i="26"/>
  <c r="F26" i="26"/>
  <c r="F24" i="26"/>
  <c r="F23" i="26" l="1"/>
</calcChain>
</file>

<file path=xl/sharedStrings.xml><?xml version="1.0" encoding="utf-8"?>
<sst xmlns="http://schemas.openxmlformats.org/spreadsheetml/2006/main" count="610" uniqueCount="56">
  <si>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</si>
  <si>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</si>
  <si>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</si>
  <si>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příležitostí</t>
  </si>
  <si>
    <t>Měna</t>
  </si>
  <si>
    <t>CZK</t>
  </si>
  <si>
    <t>Forma fondu</t>
  </si>
  <si>
    <t>otevřený podílový fond</t>
  </si>
  <si>
    <t>Jmenovitá hodnota PL, Kč</t>
  </si>
  <si>
    <t>Typ fondu</t>
  </si>
  <si>
    <t>standardní</t>
  </si>
  <si>
    <t>Třída A1 - Kapitalizační CZ0008473998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</si>
  <si>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</si>
  <si>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</si>
  <si>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</si>
  <si>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</si>
  <si>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</si>
  <si>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</si>
  <si>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</si>
  <si>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</si>
  <si>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</si>
  <si>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</si>
  <si>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</si>
  <si>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</si>
  <si>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</si>
  <si>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</si>
  <si>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</si>
  <si>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</si>
  <si>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</si>
  <si>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</si>
  <si>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</si>
  <si>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</si>
  <si>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</si>
  <si>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</si>
  <si>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</si>
  <si>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</si>
  <si>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CZ0008473998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</si>
  <si>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</si>
  <si>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</si>
  <si>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</si>
  <si>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</si>
  <si>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  Státní bezkupónové dluhopisy a ostatní cenné papíry přijímané centrální bankou k refinancování</t>
  </si>
  <si>
    <t>Vydané vládními institucemi</t>
  </si>
  <si>
    <t>za období 1.1. -31.1.2020</t>
  </si>
  <si>
    <t>za období 1.2. -29.2.2020</t>
  </si>
  <si>
    <t>za období 1.3. -31.3.2020</t>
  </si>
  <si>
    <t>ISIN</t>
  </si>
  <si>
    <t>za období 1.4. -30.4.2020</t>
  </si>
  <si>
    <t>za období 1.5. -31.5.2020</t>
  </si>
  <si>
    <t>za období 1.6. -30.6.2020</t>
  </si>
  <si>
    <t>za období 1.7. -31.7.2020</t>
  </si>
  <si>
    <t>za období 1.8. -31.8.2020</t>
  </si>
  <si>
    <t>za období 1.9. -30.9.2020</t>
  </si>
  <si>
    <t>za období 1.10.  - 31.10.2020</t>
  </si>
  <si>
    <t>za období 1.11.  - 30.11.2020</t>
  </si>
  <si>
    <t>za období 1.12. 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</si>
</sst>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1" fontId="8" fillId="0" borderId="0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Border="1" applyAlignment="1">
      <alignment horizontal="left" vertical="center"/>
    </xf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>
      <alignment horizontal="left" vertical="center" indent="1"/>
    </xf>
    <xf numFmtId="0" fontId="18" fillId="0" borderId="32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33" xfId="1" applyNumberFormat="1" applyBorder="1" applyAlignment="1">
      <alignment horizontal="right" indent="1"/>
    </xf>
    <xf numFmtId="3" fontId="1" fillId="0" borderId="0" xfId="1" applyNumberFormat="1"/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14" fontId="21" fillId="0" borderId="0" xfId="1" applyNumberFormat="1" applyFont="1" applyFill="1" applyBorder="1" applyAlignment="1">
      <alignment horizontal="left" vertical="center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4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3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ACE931-E463-45C4-8AD6-B2D779BA9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1C54BA-D3F1-4C56-9217-F43B83065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80D4AD-DBC9-4E19-8F92-5D871C161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3"/>
  <sheetViews>
    <sheetView workbookViewId="0">
      <selection activeCell="J27" sqref="J2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/>
      <c r="B9" s="19"/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 t="s">
        <v>11</v>
      </c>
      <c r="B15" s="128"/>
      <c r="C15" s="15"/>
      <c r="D15" s="33"/>
      <c r="E15" s="24"/>
      <c r="F15" s="34"/>
    </row>
    <row r="16" spans="1:6" x14ac:dyDescent="0.25">
      <c r="A16" s="100"/>
      <c r="B16" s="100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43861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1926343</v>
      </c>
      <c r="F23" s="58">
        <f>+F26+F29+F32+F36+F24</f>
        <v>100</v>
      </c>
    </row>
    <row r="24" spans="1:6" ht="27.75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79929</v>
      </c>
      <c r="F26" s="63">
        <f>E26/E23*100</f>
        <v>4.1492610609844665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30388</v>
      </c>
      <c r="F27" s="63">
        <f>E27/E23*100</f>
        <v>1.5774968424626352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49541</v>
      </c>
      <c r="F28" s="63">
        <f>E28/E23*100</f>
        <v>2.5717642185218312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1631339</v>
      </c>
      <c r="F29" s="63">
        <f>E29/E23*100</f>
        <v>84.685801022974616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834491</v>
      </c>
      <c r="F30" s="63">
        <f>E30/E23*100</f>
        <v>43.319959114238742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796848</v>
      </c>
      <c r="F31" s="63">
        <f>E31/E23*100</f>
        <v>41.365841908735881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+E33+E34+E35</f>
        <v>208940</v>
      </c>
      <c r="F32" s="63">
        <f>E32/E23*100</f>
        <v>10.846458808218475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208940</v>
      </c>
      <c r="F34" s="63">
        <f>E34/E23*100</f>
        <v>10.846458808218475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6135</v>
      </c>
      <c r="F36" s="70">
        <f>E36/E23*100</f>
        <v>0.31847910782243866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43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180393343</v>
      </c>
      <c r="D44" s="84">
        <v>24454304</v>
      </c>
      <c r="E44" s="84">
        <f>196291092.34-2985897.83</f>
        <v>193305194.50999999</v>
      </c>
      <c r="F44" s="85">
        <v>26201634.829999998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43861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1919488188.52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C50:D50"/>
    <mergeCell ref="A15:B15"/>
    <mergeCell ref="A41:A43"/>
    <mergeCell ref="B41:B43"/>
    <mergeCell ref="C41:D41"/>
    <mergeCell ref="E41:F41"/>
    <mergeCell ref="C43:F43"/>
    <mergeCell ref="A24:C24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782DA-646A-4567-91C0-60AEE9997D0E}">
  <sheetPr>
    <pageSetUpPr fitToPage="1"/>
  </sheetPr>
  <dimension ref="A1:F53"/>
  <sheetViews>
    <sheetView workbookViewId="0">
      <selection activeCell="F31" sqref="F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10"/>
      <c r="B16" s="110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44135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1714364</v>
      </c>
      <c r="F23" s="58">
        <f>+F26+F29+F32+F36+F24</f>
        <v>99.999999999999986</v>
      </c>
    </row>
    <row r="24" spans="1:6" ht="27.75" hidden="1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hidden="1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113325</v>
      </c>
      <c r="F26" s="63">
        <f>E26/E23*100</f>
        <v>6.6103231285771278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101866</v>
      </c>
      <c r="F27" s="63">
        <f>E27/E23*100</f>
        <v>5.9419119860193046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11459</v>
      </c>
      <c r="F28" s="63">
        <f>E28/E23*100</f>
        <v>0.66841114255782319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1271919</v>
      </c>
      <c r="F29" s="63">
        <f>E29/E23*100</f>
        <v>74.191886903831389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531652</v>
      </c>
      <c r="F30" s="63">
        <f>E30/E23*100</f>
        <v>31.011617136150782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740267</v>
      </c>
      <c r="F31" s="63">
        <f>E31/E23*100</f>
        <v>43.180269767680606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E34</f>
        <v>328666</v>
      </c>
      <c r="F32" s="63">
        <f>E32/E23*100</f>
        <v>19.171307843608474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328666</v>
      </c>
      <c r="F34" s="63">
        <f>E34/E23*100</f>
        <v>19.171307843608474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454</v>
      </c>
      <c r="F36" s="70">
        <f>E36/E23*100</f>
        <v>2.6482123983004775E-2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53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4454967</v>
      </c>
      <c r="D44" s="84">
        <v>23293496</v>
      </c>
      <c r="E44" s="84">
        <v>4904070</v>
      </c>
      <c r="F44" s="85">
        <v>25635073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44135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1692012727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B6DB1-4528-41C9-AAA3-3E017695BFFC}">
  <sheetPr>
    <pageSetUpPr fitToPage="1"/>
  </sheetPr>
  <dimension ref="A1:F53"/>
  <sheetViews>
    <sheetView topLeftCell="A32" workbookViewId="0">
      <selection activeCell="F38" sqref="F3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11"/>
      <c r="B16" s="111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44165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1690627</v>
      </c>
      <c r="F23" s="58">
        <f>+F26+F29+F32+F36+F24</f>
        <v>99.999999999999986</v>
      </c>
    </row>
    <row r="24" spans="1:6" ht="27.75" hidden="1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hidden="1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87028</v>
      </c>
      <c r="F26" s="63">
        <f>E26/E23*100</f>
        <v>5.147675980568156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87028</v>
      </c>
      <c r="F27" s="63">
        <f>E27/E23*100</f>
        <v>5.147675980568156</v>
      </c>
    </row>
    <row r="28" spans="1:6" hidden="1" x14ac:dyDescent="0.25">
      <c r="A28" s="64" t="s">
        <v>21</v>
      </c>
      <c r="B28" s="65"/>
      <c r="C28" s="65"/>
      <c r="D28" s="61">
        <v>5</v>
      </c>
      <c r="E28" s="62">
        <v>0</v>
      </c>
      <c r="F28" s="63">
        <f>E28/E23*100</f>
        <v>0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1279738</v>
      </c>
      <c r="F29" s="63">
        <f>E29/E23*100</f>
        <v>75.696058326289588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521113</v>
      </c>
      <c r="F30" s="63">
        <f>E30/E23*100</f>
        <v>30.823652999745065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758625</v>
      </c>
      <c r="F31" s="63">
        <f>E31/E23*100</f>
        <v>44.872405326544531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E34</f>
        <v>311679</v>
      </c>
      <c r="F32" s="63">
        <f>E32/E23*100</f>
        <v>18.43570462319601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311679</v>
      </c>
      <c r="F34" s="63">
        <f>E34/E23*100</f>
        <v>18.43570462319601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12182</v>
      </c>
      <c r="F36" s="70">
        <f>E36/E23*100</f>
        <v>0.72056106994623881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54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4109730</v>
      </c>
      <c r="D44" s="84">
        <v>19879865</v>
      </c>
      <c r="E44" s="84">
        <v>4513571</v>
      </c>
      <c r="F44" s="85">
        <v>21828756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44165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1672723666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E1F96-2F38-466B-B796-657C8F44A123}">
  <sheetPr>
    <pageSetUpPr fitToPage="1"/>
  </sheetPr>
  <dimension ref="A1:F53"/>
  <sheetViews>
    <sheetView tabSelected="1" zoomScale="90" zoomScaleNormal="90" workbookViewId="0">
      <selection activeCell="E31" sqref="E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12"/>
      <c r="B16" s="112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44196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1694173</v>
      </c>
      <c r="F23" s="58">
        <f>+F26+F29+F32+F36+F24</f>
        <v>100</v>
      </c>
    </row>
    <row r="24" spans="1:6" ht="27.75" customHeight="1" x14ac:dyDescent="0.25">
      <c r="A24" s="117" t="s">
        <v>41</v>
      </c>
      <c r="B24" s="118"/>
      <c r="C24" s="119"/>
      <c r="D24" s="61">
        <v>2</v>
      </c>
      <c r="E24" s="62">
        <f>E25</f>
        <v>422641</v>
      </c>
      <c r="F24" s="63">
        <f>E24/E23*100</f>
        <v>24.9467439275682</v>
      </c>
    </row>
    <row r="25" spans="1:6" x14ac:dyDescent="0.25">
      <c r="A25" s="64" t="s">
        <v>42</v>
      </c>
      <c r="B25" s="65"/>
      <c r="C25" s="65"/>
      <c r="D25" s="61"/>
      <c r="E25" s="62">
        <v>422641</v>
      </c>
      <c r="F25" s="63">
        <f>E25/E23*100</f>
        <v>24.9467439275682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89265</v>
      </c>
      <c r="F26" s="63">
        <f>E26/E23*100</f>
        <v>5.2689424279574748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89265</v>
      </c>
      <c r="F27" s="63">
        <f>E27/E23*100</f>
        <v>5.2689424279574748</v>
      </c>
    </row>
    <row r="28" spans="1:6" hidden="1" x14ac:dyDescent="0.25">
      <c r="A28" s="64" t="s">
        <v>21</v>
      </c>
      <c r="B28" s="65"/>
      <c r="C28" s="65"/>
      <c r="D28" s="61">
        <v>5</v>
      </c>
      <c r="E28" s="62">
        <v>0</v>
      </c>
      <c r="F28" s="63">
        <f>E28/E23*100</f>
        <v>0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856201</v>
      </c>
      <c r="F29" s="63">
        <f>E29/E23*100</f>
        <v>50.537991102443492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98686</v>
      </c>
      <c r="F30" s="63">
        <f>E30/E23*100</f>
        <v>5.8250249531777456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757515</v>
      </c>
      <c r="F31" s="63">
        <f>E31/E23*100</f>
        <v>44.712966149265746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E34</f>
        <v>313941</v>
      </c>
      <c r="F32" s="63">
        <f>E32/E23*100</f>
        <v>18.530634120600435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313941</v>
      </c>
      <c r="F34" s="63">
        <f>E34/E23*100</f>
        <v>18.530634120600435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12125</v>
      </c>
      <c r="F36" s="70">
        <f>E36/E23*100</f>
        <v>0.71568842143039701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55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16175460</v>
      </c>
      <c r="D44" s="84">
        <v>14894135</v>
      </c>
      <c r="E44" s="84">
        <v>17764272</v>
      </c>
      <c r="F44" s="85">
        <v>16358785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44196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1675941037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3"/>
  <sheetViews>
    <sheetView workbookViewId="0">
      <selection activeCell="A15" sqref="A15:B1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/>
      <c r="B9" s="19"/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 t="s">
        <v>11</v>
      </c>
      <c r="B15" s="128"/>
      <c r="C15" s="15"/>
      <c r="D15" s="33"/>
      <c r="E15" s="24"/>
      <c r="F15" s="34"/>
    </row>
    <row r="16" spans="1:6" x14ac:dyDescent="0.25">
      <c r="A16" s="101"/>
      <c r="B16" s="101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43890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1899397</v>
      </c>
      <c r="F23" s="58">
        <f>+F26+F29+F32+F36+F24</f>
        <v>100</v>
      </c>
    </row>
    <row r="24" spans="1:6" ht="27.75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30030</v>
      </c>
      <c r="F26" s="63">
        <f>E26/E23*100</f>
        <v>1.5810280841761886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28171</v>
      </c>
      <c r="F27" s="63">
        <f>E27/E23*100</f>
        <v>1.4831549170605198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1859</v>
      </c>
      <c r="F28" s="63">
        <f>E28/E23*100</f>
        <v>9.7873167115668819E-2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1620913</v>
      </c>
      <c r="F29" s="63">
        <f>E29/E23*100</f>
        <v>85.338294206003269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851709</v>
      </c>
      <c r="F30" s="63">
        <f>E30/E23*100</f>
        <v>44.841020597589655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769204</v>
      </c>
      <c r="F31" s="63">
        <f>E31/E23*100</f>
        <v>40.497273608413622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+E33+E34+E35</f>
        <v>245103</v>
      </c>
      <c r="F32" s="63">
        <f>E32/E23*100</f>
        <v>12.904253297230648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245103</v>
      </c>
      <c r="F34" s="63">
        <f>E34/E23*100</f>
        <v>12.904253297230648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3351</v>
      </c>
      <c r="F36" s="70">
        <f>E36/E23*100</f>
        <v>0.17642441258989036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44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4707264</v>
      </c>
      <c r="D44" s="84">
        <v>44966312</v>
      </c>
      <c r="E44" s="84">
        <v>5070983</v>
      </c>
      <c r="F44" s="85">
        <v>48412150.200000003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43889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1889241038.01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3"/>
  <sheetViews>
    <sheetView topLeftCell="A45" workbookViewId="0">
      <selection activeCell="D14" sqref="D1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02"/>
      <c r="B16" s="102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43921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1745746</v>
      </c>
      <c r="F23" s="58">
        <f>+F26+F29+F32+F36+F24</f>
        <v>100.00000000000001</v>
      </c>
    </row>
    <row r="24" spans="1:6" ht="27.75" hidden="1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hidden="1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81489</v>
      </c>
      <c r="F26" s="63">
        <f>E26/E23*100</f>
        <v>4.6678611894284741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53780</v>
      </c>
      <c r="F27" s="63">
        <f>E27/E23*100</f>
        <v>3.080631432064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27709</v>
      </c>
      <c r="F28" s="63">
        <f>E28/E23*100</f>
        <v>1.5872297573644734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1433709</v>
      </c>
      <c r="F29" s="63">
        <f>E29/E23*100</f>
        <v>82.125864816531163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694836</v>
      </c>
      <c r="F30" s="63">
        <f>E30/E23*100</f>
        <v>39.801666450904079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738873</v>
      </c>
      <c r="F31" s="63">
        <f>E31/E23*100</f>
        <v>42.324198365627076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+E33+E34+E35</f>
        <v>228634</v>
      </c>
      <c r="F32" s="63">
        <f>E32/E23*100</f>
        <v>13.096636051292684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228634</v>
      </c>
      <c r="F34" s="63">
        <f>E34/E23*100</f>
        <v>13.096636051292684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1914</v>
      </c>
      <c r="F36" s="70">
        <f>E36/E23*100</f>
        <v>0.10963794274768494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45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5112602</v>
      </c>
      <c r="D44" s="84">
        <v>127456462</v>
      </c>
      <c r="E44" s="84">
        <v>5537575</v>
      </c>
      <c r="F44" s="85">
        <v>135253927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43921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1715167311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53"/>
  <sheetViews>
    <sheetView topLeftCell="A42" workbookViewId="0">
      <selection activeCell="C17" sqref="C1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03"/>
      <c r="B16" s="103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43951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1745091</v>
      </c>
      <c r="F23" s="58">
        <f>+F26+F29+F32+F36+F24</f>
        <v>100.00000000000001</v>
      </c>
    </row>
    <row r="24" spans="1:6" ht="27.75" hidden="1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hidden="1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62864</v>
      </c>
      <c r="F26" s="63">
        <f>E26/E23*100</f>
        <v>3.6023336318850996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37555</v>
      </c>
      <c r="F27" s="63">
        <f>E27/E23*100</f>
        <v>2.1520367705752883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25309</v>
      </c>
      <c r="F28" s="63">
        <f>E28/E23*100</f>
        <v>1.4502968613098113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1441103</v>
      </c>
      <c r="F29" s="63">
        <f>E29/E23*100</f>
        <v>82.580392655741164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698253</v>
      </c>
      <c r="F30" s="63">
        <f>E30/E23*100</f>
        <v>40.012411960178582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742850</v>
      </c>
      <c r="F31" s="63">
        <f>E31/E23*100</f>
        <v>42.567980695562582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+E33+E34+E35</f>
        <v>240880</v>
      </c>
      <c r="F32" s="63">
        <f>E32/E23*100</f>
        <v>13.803291633502207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240880</v>
      </c>
      <c r="F34" s="63">
        <f>E34/E23*100</f>
        <v>13.803291633502207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244</v>
      </c>
      <c r="F36" s="70">
        <f>E36/E23*100</f>
        <v>1.3982078871531628E-2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47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799589</v>
      </c>
      <c r="D44" s="84">
        <v>19064674</v>
      </c>
      <c r="E44" s="84">
        <v>853608</v>
      </c>
      <c r="F44" s="85">
        <v>20259276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43951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1718055869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53"/>
  <sheetViews>
    <sheetView topLeftCell="A45" workbookViewId="0">
      <selection activeCell="F3" sqref="F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05"/>
      <c r="B16" s="105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43982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1757549</v>
      </c>
      <c r="F23" s="58">
        <f>+F26+F29+F32+F36+F24</f>
        <v>100.00000000000001</v>
      </c>
    </row>
    <row r="24" spans="1:6" ht="27.75" hidden="1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hidden="1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46094</v>
      </c>
      <c r="F26" s="63">
        <f>E26/E23*100</f>
        <v>2.622629582446919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20785</v>
      </c>
      <c r="F27" s="63">
        <f>E27/E23*100</f>
        <v>1.1826128318470779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25309</v>
      </c>
      <c r="F28" s="63">
        <f>E28/E23*100</f>
        <v>1.4400167505998409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1415844</v>
      </c>
      <c r="F29" s="63">
        <f>E29/E23*100</f>
        <v>80.557867803401223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659480</v>
      </c>
      <c r="F30" s="63">
        <f>E30/E23*100</f>
        <v>37.522709181934616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756364</v>
      </c>
      <c r="F31" s="63">
        <f>E31/E23*100</f>
        <v>43.0351586214666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+E33+E34+E35</f>
        <v>245069</v>
      </c>
      <c r="F32" s="63">
        <f>E32/E23*100</f>
        <v>13.943793316715494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245069</v>
      </c>
      <c r="F34" s="63">
        <f>E34/E23*100</f>
        <v>13.943793316715494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50542</v>
      </c>
      <c r="F36" s="70">
        <f>E36/E23*100</f>
        <v>2.8757092974363729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48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5755463</v>
      </c>
      <c r="D44" s="84">
        <v>9769842</v>
      </c>
      <c r="E44" s="84">
        <v>6235180</v>
      </c>
      <c r="F44" s="85">
        <v>10553570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43982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1740329390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53"/>
  <sheetViews>
    <sheetView topLeftCell="A39" workbookViewId="0">
      <selection activeCell="I46" sqref="I4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06"/>
      <c r="B16" s="106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44012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1756865</v>
      </c>
      <c r="F23" s="58">
        <f>+F26+F29+F32+F36+F24</f>
        <v>100</v>
      </c>
    </row>
    <row r="24" spans="1:6" ht="27.75" hidden="1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hidden="1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71098</v>
      </c>
      <c r="F26" s="63">
        <f>E26/E23*100</f>
        <v>4.0468675737748772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60939</v>
      </c>
      <c r="F27" s="63">
        <f>E27/E23*100</f>
        <v>3.4686216641574625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10159</v>
      </c>
      <c r="F28" s="63">
        <f>E28/E23*100</f>
        <v>0.57824590961741518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1411641</v>
      </c>
      <c r="F29" s="63">
        <f>E29/E23*100</f>
        <v>80.349998434711836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626302</v>
      </c>
      <c r="F30" s="63">
        <f>E30/E23*100</f>
        <v>35.64884040606421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785339</v>
      </c>
      <c r="F31" s="63">
        <f>E31/E23*100</f>
        <v>44.701158028647619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+E33+E34+E35</f>
        <v>271123</v>
      </c>
      <c r="F32" s="63">
        <f>E32/E23*100</f>
        <v>15.432204523398212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271123</v>
      </c>
      <c r="F34" s="63">
        <f>E34/E23*100</f>
        <v>15.432204523398212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3003</v>
      </c>
      <c r="F36" s="70">
        <f>E36/E23*100</f>
        <v>0.17092946811508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49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10894619</v>
      </c>
      <c r="D44" s="84">
        <v>15959244</v>
      </c>
      <c r="E44" s="84">
        <v>11889919</v>
      </c>
      <c r="F44" s="85">
        <v>17411601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44012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1741441801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53"/>
  <sheetViews>
    <sheetView topLeftCell="A45" workbookViewId="0">
      <selection activeCell="K17" sqref="K1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07"/>
      <c r="B16" s="107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44043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1776017</v>
      </c>
      <c r="F23" s="58">
        <f>+F26+F29+F32+F36+F24</f>
        <v>100</v>
      </c>
    </row>
    <row r="24" spans="1:6" ht="27.75" hidden="1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hidden="1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111089</v>
      </c>
      <c r="F26" s="63">
        <f>E26/E23*100</f>
        <v>6.2549513884157637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106030</v>
      </c>
      <c r="F27" s="63">
        <f>E27/E23*100</f>
        <v>5.9701005114252848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5059</v>
      </c>
      <c r="F28" s="63">
        <f>E28/E23*100</f>
        <v>0.28485087699047928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1328031</v>
      </c>
      <c r="F29" s="63">
        <f>E29/E23*100</f>
        <v>74.775804510880249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532110</v>
      </c>
      <c r="F30" s="63">
        <f>E30/E23*100</f>
        <v>29.960861861119575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795921</v>
      </c>
      <c r="F31" s="63">
        <f>E31/E23*100</f>
        <v>44.814942649760674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+E33+E34+E35</f>
        <v>326771</v>
      </c>
      <c r="F32" s="63">
        <f>E32/E23*100</f>
        <v>18.399091900584285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326771</v>
      </c>
      <c r="F34" s="63">
        <f>E34/E23*100</f>
        <v>18.399091900584285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10126</v>
      </c>
      <c r="F36" s="70">
        <f>E36/E23*100</f>
        <v>0.57015220011970602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50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18270365</v>
      </c>
      <c r="D44" s="84">
        <v>23472254</v>
      </c>
      <c r="E44" s="84">
        <v>19987637</v>
      </c>
      <c r="F44" s="85">
        <v>25696170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44043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1737627427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53"/>
  <sheetViews>
    <sheetView topLeftCell="A39" workbookViewId="0">
      <selection activeCell="F61" sqref="F6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08"/>
      <c r="B16" s="108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44074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1730552</v>
      </c>
      <c r="F23" s="58">
        <f>+F26+F29+F32+F36+F24</f>
        <v>100.00000000000001</v>
      </c>
    </row>
    <row r="24" spans="1:6" ht="27.75" hidden="1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hidden="1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72896</v>
      </c>
      <c r="F26" s="63">
        <f>E26/E23*100</f>
        <v>4.2122975790383643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67838</v>
      </c>
      <c r="F27" s="63">
        <f>E27/E23*100</f>
        <v>3.9200208950670077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5058</v>
      </c>
      <c r="F28" s="63">
        <f>E28/E23*100</f>
        <v>0.29227668397135709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1323110</v>
      </c>
      <c r="F29" s="63">
        <f>E29/E23*100</f>
        <v>76.455951626995329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526833</v>
      </c>
      <c r="F30" s="63">
        <f>E30/E23*100</f>
        <v>30.443060942404504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796277</v>
      </c>
      <c r="F31" s="63">
        <f>E31/E23*100</f>
        <v>46.012890684590815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+E33+E34+E35</f>
        <v>326716</v>
      </c>
      <c r="F32" s="63">
        <f>E32/E23*100</f>
        <v>18.879294005612081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326716</v>
      </c>
      <c r="F34" s="63">
        <f>E34/E23*100</f>
        <v>18.879294005612081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7830</v>
      </c>
      <c r="F36" s="70">
        <f>E36/E23*100</f>
        <v>0.45245678835423608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51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6635812</v>
      </c>
      <c r="D44" s="84">
        <v>18672586</v>
      </c>
      <c r="E44" s="84">
        <v>7269142</v>
      </c>
      <c r="F44" s="85">
        <v>20461270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44074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1722305153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53"/>
  <sheetViews>
    <sheetView topLeftCell="A42" workbookViewId="0">
      <selection activeCell="D19" sqref="D1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46</v>
      </c>
      <c r="B9" s="104" t="s">
        <v>36</v>
      </c>
      <c r="C9" s="20"/>
      <c r="D9" s="21"/>
      <c r="E9" s="22" t="s">
        <v>4</v>
      </c>
      <c r="F9" s="23" t="s">
        <v>5</v>
      </c>
    </row>
    <row r="10" spans="1:6" x14ac:dyDescent="0.25">
      <c r="A10" s="12"/>
      <c r="B10" s="13"/>
      <c r="C10" s="15"/>
      <c r="D10" s="15"/>
      <c r="E10" s="24"/>
      <c r="F10" s="25"/>
    </row>
    <row r="11" spans="1:6" x14ac:dyDescent="0.25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5">
      <c r="A12" s="31"/>
      <c r="B12" s="31"/>
      <c r="C12" s="14"/>
      <c r="D12" s="15"/>
      <c r="E12" s="24"/>
      <c r="F12" s="17"/>
    </row>
    <row r="13" spans="1:6" x14ac:dyDescent="0.25">
      <c r="A13" s="8" t="s">
        <v>9</v>
      </c>
      <c r="B13" s="30" t="s">
        <v>10</v>
      </c>
      <c r="C13" s="20"/>
      <c r="D13" s="21"/>
    </row>
    <row r="14" spans="1:6" x14ac:dyDescent="0.25">
      <c r="A14" s="12"/>
      <c r="B14" s="32"/>
      <c r="C14" s="15"/>
      <c r="D14" s="33"/>
      <c r="E14" s="24"/>
      <c r="F14" s="34"/>
    </row>
    <row r="15" spans="1:6" x14ac:dyDescent="0.25">
      <c r="A15" s="128"/>
      <c r="B15" s="128"/>
      <c r="C15" s="15"/>
      <c r="D15" s="33"/>
      <c r="E15" s="24"/>
      <c r="F15" s="34"/>
    </row>
    <row r="16" spans="1:6" x14ac:dyDescent="0.25">
      <c r="A16" s="109"/>
      <c r="B16" s="109"/>
      <c r="C16" s="15"/>
      <c r="D16" s="33"/>
      <c r="E16" s="24"/>
      <c r="F16" s="34"/>
    </row>
    <row r="17" spans="1:6" x14ac:dyDescent="0.25">
      <c r="A17" s="35"/>
      <c r="B17" s="35"/>
      <c r="C17" s="33"/>
      <c r="D17" s="33"/>
      <c r="E17" s="36"/>
      <c r="F17" s="15"/>
    </row>
    <row r="18" spans="1:6" x14ac:dyDescent="0.25">
      <c r="A18" s="35"/>
      <c r="B18" s="35"/>
      <c r="C18" s="33"/>
      <c r="D18" s="33"/>
      <c r="E18" s="36"/>
      <c r="F18" s="15"/>
    </row>
    <row r="19" spans="1:6" ht="15.6" x14ac:dyDescent="0.25">
      <c r="A19" s="37" t="s">
        <v>12</v>
      </c>
      <c r="B19" s="38"/>
      <c r="C19" s="38"/>
      <c r="D19" s="39"/>
      <c r="E19" s="39"/>
      <c r="F19" s="39"/>
    </row>
    <row r="20" spans="1:6" ht="13.8" thickBot="1" x14ac:dyDescent="0.3">
      <c r="A20" s="40"/>
      <c r="B20" s="40"/>
      <c r="C20" s="40"/>
      <c r="D20" s="41"/>
      <c r="E20" s="41"/>
      <c r="F20" s="41"/>
    </row>
    <row r="21" spans="1:6" ht="39.6" x14ac:dyDescent="0.3">
      <c r="A21" s="42" t="s">
        <v>13</v>
      </c>
      <c r="B21" s="43"/>
      <c r="C21" s="44"/>
      <c r="D21" s="45" t="s">
        <v>14</v>
      </c>
      <c r="E21" s="46" t="s">
        <v>15</v>
      </c>
      <c r="F21" s="47" t="s">
        <v>16</v>
      </c>
    </row>
    <row r="22" spans="1:6" ht="13.8" thickBot="1" x14ac:dyDescent="0.3">
      <c r="A22" s="48"/>
      <c r="B22" s="49"/>
      <c r="C22" s="50"/>
      <c r="D22" s="51"/>
      <c r="E22" s="52" t="s">
        <v>17</v>
      </c>
      <c r="F22" s="53">
        <v>44104</v>
      </c>
    </row>
    <row r="23" spans="1:6" x14ac:dyDescent="0.25">
      <c r="A23" s="54" t="s">
        <v>18</v>
      </c>
      <c r="B23" s="55"/>
      <c r="C23" s="55"/>
      <c r="D23" s="56">
        <v>1</v>
      </c>
      <c r="E23" s="57">
        <f>+E26+E29+E32+E36+E24</f>
        <v>1737196</v>
      </c>
      <c r="F23" s="58">
        <f>+F26+F29+F32+F36+F24</f>
        <v>99.999999999999986</v>
      </c>
    </row>
    <row r="24" spans="1:6" ht="27.75" hidden="1" customHeight="1" x14ac:dyDescent="0.25">
      <c r="A24" s="117" t="s">
        <v>41</v>
      </c>
      <c r="B24" s="118"/>
      <c r="C24" s="119"/>
      <c r="D24" s="61">
        <v>2</v>
      </c>
      <c r="E24" s="62">
        <f>E25</f>
        <v>0</v>
      </c>
      <c r="F24" s="63">
        <f>E24/E23*100</f>
        <v>0</v>
      </c>
    </row>
    <row r="25" spans="1:6" hidden="1" x14ac:dyDescent="0.25">
      <c r="A25" s="64" t="s">
        <v>42</v>
      </c>
      <c r="B25" s="65"/>
      <c r="C25" s="65"/>
      <c r="D25" s="61"/>
      <c r="E25" s="62">
        <v>0</v>
      </c>
      <c r="F25" s="63">
        <f>E25/E23*100</f>
        <v>0</v>
      </c>
    </row>
    <row r="26" spans="1:6" x14ac:dyDescent="0.25">
      <c r="A26" s="59" t="s">
        <v>19</v>
      </c>
      <c r="B26" s="60"/>
      <c r="C26" s="60"/>
      <c r="D26" s="61">
        <v>3</v>
      </c>
      <c r="E26" s="62">
        <f>+E27+E28</f>
        <v>59363</v>
      </c>
      <c r="F26" s="63">
        <f>E26/E23*100</f>
        <v>3.4171734219972874</v>
      </c>
    </row>
    <row r="27" spans="1:6" x14ac:dyDescent="0.25">
      <c r="A27" s="64" t="s">
        <v>20</v>
      </c>
      <c r="B27" s="65"/>
      <c r="C27" s="65"/>
      <c r="D27" s="61">
        <v>4</v>
      </c>
      <c r="E27" s="62">
        <v>47904</v>
      </c>
      <c r="F27" s="63">
        <f>E27/E23*100</f>
        <v>2.7575472197725532</v>
      </c>
    </row>
    <row r="28" spans="1:6" x14ac:dyDescent="0.25">
      <c r="A28" s="64" t="s">
        <v>21</v>
      </c>
      <c r="B28" s="65"/>
      <c r="C28" s="65"/>
      <c r="D28" s="61">
        <v>5</v>
      </c>
      <c r="E28" s="62">
        <v>11459</v>
      </c>
      <c r="F28" s="63">
        <f>E28/E23*100</f>
        <v>0.65962620222473456</v>
      </c>
    </row>
    <row r="29" spans="1:6" x14ac:dyDescent="0.25">
      <c r="A29" s="59" t="s">
        <v>22</v>
      </c>
      <c r="B29" s="65"/>
      <c r="C29" s="65"/>
      <c r="D29" s="61">
        <v>9</v>
      </c>
      <c r="E29" s="62">
        <f>+E30+E31</f>
        <v>1341619</v>
      </c>
      <c r="F29" s="63">
        <f>E29/E23*100</f>
        <v>77.228994310371419</v>
      </c>
    </row>
    <row r="30" spans="1:6" x14ac:dyDescent="0.25">
      <c r="A30" s="64" t="s">
        <v>23</v>
      </c>
      <c r="B30" s="65"/>
      <c r="C30" s="65"/>
      <c r="D30" s="61">
        <v>10</v>
      </c>
      <c r="E30" s="62">
        <v>539941</v>
      </c>
      <c r="F30" s="63">
        <f>E30/E23*100</f>
        <v>31.081179095507931</v>
      </c>
    </row>
    <row r="31" spans="1:6" x14ac:dyDescent="0.25">
      <c r="A31" s="64" t="s">
        <v>24</v>
      </c>
      <c r="B31" s="65"/>
      <c r="C31" s="65"/>
      <c r="D31" s="61">
        <v>11</v>
      </c>
      <c r="E31" s="62">
        <v>801678</v>
      </c>
      <c r="F31" s="63">
        <f>E31/E23*100</f>
        <v>46.147815214863492</v>
      </c>
    </row>
    <row r="32" spans="1:6" x14ac:dyDescent="0.25">
      <c r="A32" s="59" t="s">
        <v>25</v>
      </c>
      <c r="B32" s="65"/>
      <c r="C32" s="65"/>
      <c r="D32" s="61">
        <v>12</v>
      </c>
      <c r="E32" s="62">
        <f>+E33+E34+E35</f>
        <v>335185</v>
      </c>
      <c r="F32" s="63">
        <f>E32/E23*100</f>
        <v>19.294598882336821</v>
      </c>
    </row>
    <row r="33" spans="1:6" hidden="1" x14ac:dyDescent="0.25">
      <c r="A33" s="64" t="s">
        <v>26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5">
      <c r="A34" s="64" t="s">
        <v>27</v>
      </c>
      <c r="B34" s="65"/>
      <c r="C34" s="65"/>
      <c r="D34" s="61">
        <v>14</v>
      </c>
      <c r="E34" s="62">
        <v>335185</v>
      </c>
      <c r="F34" s="63">
        <f>E34/E23*100</f>
        <v>19.294598882336821</v>
      </c>
    </row>
    <row r="35" spans="1:6" hidden="1" x14ac:dyDescent="0.25">
      <c r="A35" s="64" t="s">
        <v>28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8" thickBot="1" x14ac:dyDescent="0.3">
      <c r="A36" s="66" t="s">
        <v>29</v>
      </c>
      <c r="B36" s="67"/>
      <c r="C36" s="67"/>
      <c r="D36" s="68">
        <v>24</v>
      </c>
      <c r="E36" s="69">
        <v>1029</v>
      </c>
      <c r="F36" s="70">
        <f>E36/E23*100</f>
        <v>5.923338529446303E-2</v>
      </c>
    </row>
    <row r="37" spans="1:6" x14ac:dyDescent="0.25">
      <c r="A37" s="71"/>
      <c r="B37" s="72"/>
      <c r="C37" s="72"/>
      <c r="D37" s="73"/>
      <c r="E37" s="74"/>
      <c r="F37" s="75"/>
    </row>
    <row r="38" spans="1:6" x14ac:dyDescent="0.25">
      <c r="A38" s="71"/>
      <c r="B38" s="72"/>
      <c r="C38" s="72"/>
      <c r="D38" s="73"/>
      <c r="E38" s="74"/>
      <c r="F38" s="75"/>
    </row>
    <row r="39" spans="1:6" ht="15.6" x14ac:dyDescent="0.25">
      <c r="A39" s="76" t="s">
        <v>30</v>
      </c>
      <c r="B39" s="77"/>
      <c r="C39" s="77"/>
      <c r="D39" s="77"/>
      <c r="E39" s="77"/>
      <c r="F39" s="77"/>
    </row>
    <row r="40" spans="1:6" ht="13.8" thickBot="1" x14ac:dyDescent="0.3">
      <c r="A40" s="78"/>
      <c r="B40" s="79"/>
      <c r="C40" s="79"/>
      <c r="D40" s="79"/>
      <c r="E40" s="79"/>
      <c r="F40" s="79"/>
    </row>
    <row r="41" spans="1:6" x14ac:dyDescent="0.25">
      <c r="A41" s="129" t="s">
        <v>31</v>
      </c>
      <c r="B41" s="132" t="s">
        <v>14</v>
      </c>
      <c r="C41" s="113" t="s">
        <v>32</v>
      </c>
      <c r="D41" s="114"/>
      <c r="E41" s="113" t="s">
        <v>33</v>
      </c>
      <c r="F41" s="114"/>
    </row>
    <row r="42" spans="1:6" x14ac:dyDescent="0.25">
      <c r="A42" s="130"/>
      <c r="B42" s="133"/>
      <c r="C42" s="80" t="s">
        <v>34</v>
      </c>
      <c r="D42" s="81" t="s">
        <v>35</v>
      </c>
      <c r="E42" s="80" t="s">
        <v>34</v>
      </c>
      <c r="F42" s="81" t="s">
        <v>35</v>
      </c>
    </row>
    <row r="43" spans="1:6" ht="13.5" customHeight="1" thickBot="1" x14ac:dyDescent="0.3">
      <c r="A43" s="131"/>
      <c r="B43" s="123"/>
      <c r="C43" s="115" t="s">
        <v>52</v>
      </c>
      <c r="D43" s="115"/>
      <c r="E43" s="115"/>
      <c r="F43" s="116"/>
    </row>
    <row r="44" spans="1:6" x14ac:dyDescent="0.25">
      <c r="A44" s="82" t="s">
        <v>36</v>
      </c>
      <c r="B44" s="83">
        <v>1</v>
      </c>
      <c r="C44" s="84">
        <v>4298266</v>
      </c>
      <c r="D44" s="84">
        <v>20143614</v>
      </c>
      <c r="E44" s="84">
        <v>4715605</v>
      </c>
      <c r="F44" s="85">
        <v>22088690</v>
      </c>
    </row>
    <row r="45" spans="1:6" x14ac:dyDescent="0.25">
      <c r="C45" s="86"/>
      <c r="D45" s="86"/>
      <c r="E45" s="86"/>
      <c r="F45" s="86"/>
    </row>
    <row r="46" spans="1:6" ht="15.6" x14ac:dyDescent="0.25">
      <c r="A46" s="76" t="s">
        <v>37</v>
      </c>
      <c r="B46" s="87"/>
      <c r="C46" s="87"/>
      <c r="D46" s="88"/>
      <c r="E46" s="89"/>
      <c r="F46" s="90"/>
    </row>
    <row r="47" spans="1:6" ht="13.8" thickBot="1" x14ac:dyDescent="0.3">
      <c r="A47" s="71"/>
      <c r="B47" s="87"/>
      <c r="C47" s="91"/>
      <c r="D47" s="91"/>
    </row>
    <row r="48" spans="1:6" ht="15.75" customHeight="1" x14ac:dyDescent="0.25">
      <c r="A48" s="120" t="s">
        <v>31</v>
      </c>
      <c r="B48" s="122" t="s">
        <v>14</v>
      </c>
      <c r="C48" s="124" t="s">
        <v>38</v>
      </c>
      <c r="D48" s="125"/>
      <c r="E48" s="92"/>
      <c r="F48" s="92"/>
    </row>
    <row r="49" spans="1:6" ht="15.75" customHeight="1" thickBot="1" x14ac:dyDescent="0.3">
      <c r="A49" s="121"/>
      <c r="B49" s="123"/>
      <c r="C49" s="93" t="s">
        <v>39</v>
      </c>
      <c r="D49" s="94">
        <v>44104</v>
      </c>
      <c r="E49" s="95"/>
      <c r="F49" s="92"/>
    </row>
    <row r="50" spans="1:6" x14ac:dyDescent="0.25">
      <c r="A50" s="82" t="s">
        <v>36</v>
      </c>
      <c r="B50" s="56">
        <v>1</v>
      </c>
      <c r="C50" s="126">
        <v>1713855360</v>
      </c>
      <c r="D50" s="127"/>
    </row>
    <row r="53" spans="1:6" ht="52.8" x14ac:dyDescent="0.3">
      <c r="A53" s="96" t="s">
        <v>40</v>
      </c>
      <c r="B53" s="97"/>
      <c r="C53" s="97"/>
      <c r="D53" s="98"/>
      <c r="E53" s="98"/>
      <c r="F53" s="99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 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2021-01-08T18:55:44Z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2020-11-19T13:06:33Z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6082803f-68ec-4c6c-9642-e6fcd63dfec5</vt:lpwstr>
  </property>
  <property fmtid="{D5CDD505-2E9C-101B-9397-08002B2CF9AE}" pid="8" name="MSIP_Label_2a6524ed-fb1a-49fd-bafe-15c5e5ffd047_ContentBits">
    <vt:lpwstr>0</vt:lpwstr>
  </property>
</Properties>
</file>